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GJARAMILLOC\My Documents\FORMATOS\INFOMES DE GESTIÓN\"/>
    </mc:Choice>
  </mc:AlternateContent>
  <bookViews>
    <workbookView xWindow="0" yWindow="0" windowWidth="24000" windowHeight="9735"/>
  </bookViews>
  <sheets>
    <sheet name="2016" sheetId="9" r:id="rId1"/>
    <sheet name="2017" sheetId="8" r:id="rId2"/>
    <sheet name="2018" sheetId="1" r:id="rId3"/>
    <sheet name="2019" sheetId="11" r:id="rId4"/>
    <sheet name="SIN CUANTIAS" sheetId="4" r:id="rId5"/>
  </sheets>
  <definedNames>
    <definedName name="_xlnm._FilterDatabase" localSheetId="0" hidden="1">'2016'!$A$1:$AD$46</definedName>
    <definedName name="_xlnm._FilterDatabase" localSheetId="1" hidden="1">'2017'!$B$1:$AI$1</definedName>
    <definedName name="_xlnm._FilterDatabase" localSheetId="2" hidden="1">'2018'!$B$1:$AF$1</definedName>
    <definedName name="_xlnm._FilterDatabase" localSheetId="3" hidden="1">'2019'!$B$1:$AD$45</definedName>
    <definedName name="_xlnm._FilterDatabase" localSheetId="4" hidden="1">'SIN CUANTIAS'!$A$1:$J$7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7" i="11" l="1"/>
  <c r="Q26" i="11"/>
  <c r="Q27" i="11" s="1"/>
  <c r="F27" i="11"/>
  <c r="P27" i="11"/>
  <c r="AB27" i="11"/>
  <c r="T28" i="11"/>
  <c r="V28" i="11"/>
  <c r="AB28" i="11"/>
  <c r="O29" i="11"/>
  <c r="P29" i="11"/>
  <c r="T29" i="11"/>
  <c r="T31" i="11" s="1"/>
  <c r="T34" i="11" s="1"/>
  <c r="U29" i="11"/>
  <c r="U31" i="11" s="1"/>
  <c r="V29" i="11"/>
  <c r="W29" i="11"/>
  <c r="W31" i="11" s="1"/>
  <c r="W34" i="11" s="1"/>
  <c r="AB29" i="11"/>
  <c r="O30" i="11"/>
  <c r="P32" i="11"/>
  <c r="T32" i="11"/>
  <c r="T33" i="11" s="1"/>
  <c r="H33" i="11"/>
  <c r="I33" i="11"/>
  <c r="K33" i="11"/>
  <c r="K39" i="11" s="1"/>
  <c r="L33" i="11"/>
  <c r="M33" i="11"/>
  <c r="M39" i="11" s="1"/>
  <c r="N33" i="11"/>
  <c r="O33" i="11"/>
  <c r="P33" i="11"/>
  <c r="Q33" i="11"/>
  <c r="W33" i="11"/>
  <c r="X33" i="11"/>
  <c r="X39" i="11" s="1"/>
  <c r="Y33" i="11"/>
  <c r="Y39" i="11" s="1"/>
  <c r="Z33" i="11"/>
  <c r="Z39" i="11" s="1"/>
  <c r="AA33" i="11"/>
  <c r="P35" i="11"/>
  <c r="T35" i="11"/>
  <c r="W35" i="11"/>
  <c r="E36" i="11"/>
  <c r="H39" i="11"/>
  <c r="I39" i="11"/>
  <c r="AA39" i="11"/>
  <c r="AB39" i="11"/>
  <c r="Q29" i="11" l="1"/>
  <c r="Q28" i="11"/>
  <c r="Q32" i="11" l="1"/>
  <c r="Q30" i="11"/>
  <c r="O46" i="9" l="1"/>
  <c r="A46" i="9"/>
  <c r="M45" i="9"/>
  <c r="M44" i="9"/>
  <c r="A43" i="9"/>
  <c r="A42" i="9"/>
  <c r="A41" i="9"/>
  <c r="O40" i="9"/>
  <c r="A40" i="9"/>
  <c r="A39" i="9"/>
  <c r="O38" i="9"/>
  <c r="A38" i="9"/>
  <c r="L37" i="9"/>
  <c r="A37" i="9"/>
  <c r="A36" i="9"/>
  <c r="A35" i="9"/>
  <c r="A34" i="9"/>
  <c r="A33" i="9"/>
  <c r="A32" i="9"/>
  <c r="A31" i="9"/>
  <c r="A30" i="9"/>
  <c r="A29" i="9"/>
  <c r="A28" i="9"/>
  <c r="A27" i="9"/>
  <c r="A26" i="9"/>
  <c r="L25" i="9"/>
  <c r="A25" i="9"/>
  <c r="A24" i="9"/>
  <c r="A23" i="9"/>
  <c r="L22" i="9"/>
  <c r="L23" i="9" s="1"/>
  <c r="A22" i="9"/>
  <c r="A21" i="9"/>
  <c r="A20" i="9"/>
  <c r="A19" i="9"/>
  <c r="A18" i="9"/>
  <c r="A17" i="9"/>
  <c r="A16" i="9"/>
  <c r="A15" i="9"/>
  <c r="O14" i="9"/>
  <c r="A14" i="9"/>
  <c r="Y13" i="9"/>
  <c r="X13" i="9"/>
  <c r="N13" i="9"/>
  <c r="M13" i="9"/>
  <c r="A13" i="9"/>
  <c r="A12" i="9"/>
  <c r="O11" i="9"/>
  <c r="A10" i="9"/>
  <c r="A9" i="9"/>
  <c r="AD8" i="9"/>
  <c r="A8" i="9"/>
  <c r="A7" i="9"/>
  <c r="A6" i="9"/>
  <c r="A5" i="9"/>
  <c r="A4" i="9"/>
  <c r="A3" i="9"/>
  <c r="A2" i="9"/>
  <c r="M32" i="8" l="1"/>
  <c r="M31" i="8"/>
  <c r="M30" i="8"/>
  <c r="M29" i="8"/>
  <c r="M28" i="8"/>
  <c r="M26" i="8"/>
  <c r="M25" i="8"/>
  <c r="M24" i="8"/>
  <c r="M23" i="8"/>
  <c r="M22" i="8"/>
  <c r="M21" i="8"/>
  <c r="A9" i="8"/>
  <c r="A2" i="8"/>
  <c r="W46" i="1" l="1"/>
  <c r="W45" i="1"/>
  <c r="W44" i="1"/>
  <c r="W43" i="1"/>
  <c r="W42" i="1"/>
  <c r="W35" i="1"/>
  <c r="H48" i="1"/>
  <c r="AE38" i="1" l="1"/>
  <c r="AB38" i="1"/>
  <c r="AC38" i="1"/>
  <c r="AA38" i="1"/>
  <c r="Z38" i="1"/>
  <c r="Y38" i="1"/>
  <c r="X38" i="1"/>
  <c r="Q38" i="1"/>
  <c r="O38" i="1"/>
  <c r="N38" i="1"/>
  <c r="M38" i="1"/>
  <c r="I38" i="1"/>
  <c r="H38" i="1"/>
  <c r="L37" i="1"/>
  <c r="W39" i="1" l="1"/>
  <c r="P37" i="1"/>
  <c r="W40" i="1" l="1"/>
  <c r="W41" i="1" s="1"/>
  <c r="W38" i="1"/>
  <c r="AE35" i="1"/>
  <c r="AC35" i="1"/>
  <c r="AB35" i="1"/>
  <c r="AA35" i="1"/>
  <c r="Z35" i="1"/>
  <c r="Y35" i="1"/>
  <c r="X35" i="1"/>
  <c r="W36" i="1"/>
  <c r="U31" i="1"/>
  <c r="Q35" i="1"/>
  <c r="P35" i="1"/>
  <c r="O35" i="1"/>
  <c r="N35" i="1"/>
  <c r="M35" i="1"/>
  <c r="L35" i="1"/>
  <c r="I35" i="1"/>
  <c r="H35" i="1"/>
  <c r="P24" i="1"/>
  <c r="V23" i="1"/>
  <c r="P19" i="1"/>
  <c r="U29" i="1" l="1"/>
  <c r="P25" i="1" l="1"/>
  <c r="E25" i="1"/>
  <c r="P23" i="1" l="1"/>
  <c r="P22" i="1"/>
  <c r="P48" i="1" s="1"/>
  <c r="P21" i="1" l="1"/>
  <c r="P20" i="1"/>
  <c r="AC21" i="1"/>
  <c r="AC20" i="1" s="1"/>
  <c r="P17" i="1" l="1"/>
  <c r="E19" i="1" l="1"/>
  <c r="E20" i="1"/>
  <c r="E21" i="1"/>
  <c r="E18" i="1"/>
  <c r="A8" i="1" l="1"/>
</calcChain>
</file>

<file path=xl/comments1.xml><?xml version="1.0" encoding="utf-8"?>
<comments xmlns="http://schemas.openxmlformats.org/spreadsheetml/2006/main">
  <authors>
    <author>rmonsalvep</author>
  </authors>
  <commentList>
    <comment ref="F1" authorId="0" shapeId="0">
      <text>
        <r>
          <rPr>
            <b/>
            <sz val="8"/>
            <color indexed="81"/>
            <rFont val="Tahoma"/>
            <family val="2"/>
          </rPr>
          <t>MES DE LA COMPRA</t>
        </r>
        <r>
          <rPr>
            <sz val="8"/>
            <color indexed="81"/>
            <rFont val="Tahoma"/>
            <family val="2"/>
          </rPr>
          <t xml:space="preserve">
</t>
        </r>
      </text>
    </comment>
    <comment ref="G1" authorId="0" shapeId="0">
      <text>
        <r>
          <rPr>
            <b/>
            <sz val="9"/>
            <color indexed="81"/>
            <rFont val="Tahoma"/>
            <family val="2"/>
          </rPr>
          <t>NUEVO
ADICIÓN
PEDIDO ACTUALIZADO
VIGENCIA FUTURA
SIN EJECUTAR</t>
        </r>
        <r>
          <rPr>
            <sz val="9"/>
            <color indexed="81"/>
            <rFont val="Tahoma"/>
            <family val="2"/>
          </rPr>
          <t xml:space="preserve">
</t>
        </r>
      </text>
    </comment>
    <comment ref="P1" authorId="0" shapeId="0">
      <text>
        <r>
          <rPr>
            <b/>
            <sz val="9"/>
            <color indexed="81"/>
            <rFont val="Tahoma"/>
            <family val="2"/>
          </rPr>
          <t>LICITACIÓN
CONTRATACION DIRECTA</t>
        </r>
        <r>
          <rPr>
            <sz val="9"/>
            <color indexed="81"/>
            <rFont val="Tahoma"/>
            <family val="2"/>
          </rPr>
          <t xml:space="preserve">
</t>
        </r>
        <r>
          <rPr>
            <b/>
            <sz val="9"/>
            <color indexed="81"/>
            <rFont val="Tahoma"/>
            <family val="2"/>
          </rPr>
          <t>SELECCIÓN ABREVIADA MINIMA CUANTIA
SELECCIÓN ABREVIADA MENOR CUANTIA
SUBASTA INVERSA PRESENCIAL</t>
        </r>
      </text>
    </comment>
  </commentList>
</comments>
</file>

<file path=xl/comments2.xml><?xml version="1.0" encoding="utf-8"?>
<comments xmlns="http://schemas.openxmlformats.org/spreadsheetml/2006/main">
  <authors>
    <author>rmonsalvep</author>
  </authors>
  <commentList>
    <comment ref="F1" authorId="0" shapeId="0">
      <text>
        <r>
          <rPr>
            <b/>
            <sz val="8"/>
            <color indexed="81"/>
            <rFont val="Tahoma"/>
            <family val="2"/>
          </rPr>
          <t>MES DE LA COMPRA</t>
        </r>
        <r>
          <rPr>
            <sz val="8"/>
            <color indexed="81"/>
            <rFont val="Tahoma"/>
            <family val="2"/>
          </rPr>
          <t xml:space="preserve">
</t>
        </r>
      </text>
    </comment>
    <comment ref="G1" authorId="0" shapeId="0">
      <text>
        <r>
          <rPr>
            <b/>
            <sz val="9"/>
            <color indexed="81"/>
            <rFont val="Tahoma"/>
            <family val="2"/>
          </rPr>
          <t>NUEVO
ADICIÓN
PEDIDO ACTUALIZADO
VIGENCIA FUTURA
SIN EJECUTAR</t>
        </r>
        <r>
          <rPr>
            <sz val="9"/>
            <color indexed="81"/>
            <rFont val="Tahoma"/>
            <family val="2"/>
          </rPr>
          <t xml:space="preserve">
</t>
        </r>
      </text>
    </comment>
    <comment ref="Q1" authorId="0" shapeId="0">
      <text>
        <r>
          <rPr>
            <b/>
            <sz val="9"/>
            <color indexed="81"/>
            <rFont val="Tahoma"/>
            <family val="2"/>
          </rPr>
          <t>LICITACIÓN
CONTRATACION DIRECTA</t>
        </r>
        <r>
          <rPr>
            <sz val="9"/>
            <color indexed="81"/>
            <rFont val="Tahoma"/>
            <family val="2"/>
          </rPr>
          <t xml:space="preserve">
</t>
        </r>
        <r>
          <rPr>
            <b/>
            <sz val="9"/>
            <color indexed="81"/>
            <rFont val="Tahoma"/>
            <family val="2"/>
          </rPr>
          <t>SELECCIÓN ABREVIADA MINIMA CUANTIA
SELECCIÓN ABREVIADA MENOR CUANTIA
SUBASTA INVERSA PRESENCIAL</t>
        </r>
      </text>
    </comment>
  </commentList>
</comments>
</file>

<file path=xl/comments3.xml><?xml version="1.0" encoding="utf-8"?>
<comments xmlns="http://schemas.openxmlformats.org/spreadsheetml/2006/main">
  <authors>
    <author>rmonsalvep</author>
  </authors>
  <commentList>
    <comment ref="F1" authorId="0" shapeId="0">
      <text>
        <r>
          <rPr>
            <b/>
            <sz val="8"/>
            <color indexed="81"/>
            <rFont val="Tahoma"/>
            <family val="2"/>
          </rPr>
          <t>MES DE LA COMPRA</t>
        </r>
        <r>
          <rPr>
            <sz val="8"/>
            <color indexed="81"/>
            <rFont val="Tahoma"/>
            <family val="2"/>
          </rPr>
          <t xml:space="preserve">
</t>
        </r>
      </text>
    </comment>
    <comment ref="G1" authorId="0" shapeId="0">
      <text>
        <r>
          <rPr>
            <b/>
            <sz val="9"/>
            <color indexed="81"/>
            <rFont val="Tahoma"/>
            <family val="2"/>
          </rPr>
          <t>NUEVO
ADICIÓN
PEDIDO ACTUALIZADO
VIGENCIA FUTURA
SIN EJECUTAR</t>
        </r>
        <r>
          <rPr>
            <sz val="9"/>
            <color indexed="81"/>
            <rFont val="Tahoma"/>
            <family val="2"/>
          </rPr>
          <t xml:space="preserve">
</t>
        </r>
      </text>
    </comment>
    <comment ref="Q1" authorId="0" shapeId="0">
      <text>
        <r>
          <rPr>
            <b/>
            <sz val="9"/>
            <color indexed="81"/>
            <rFont val="Tahoma"/>
            <family val="2"/>
          </rPr>
          <t>LICITACIÓN
CONTRATACION DIRECTA</t>
        </r>
        <r>
          <rPr>
            <sz val="9"/>
            <color indexed="81"/>
            <rFont val="Tahoma"/>
            <family val="2"/>
          </rPr>
          <t xml:space="preserve">
</t>
        </r>
        <r>
          <rPr>
            <b/>
            <sz val="9"/>
            <color indexed="81"/>
            <rFont val="Tahoma"/>
            <family val="2"/>
          </rPr>
          <t>SELECCIÓN ABREVIADA MINIMA CUANTIA
SELECCIÓN ABREVIADA MENOR CUANTIA
SUBASTA INVERSA PRESENCIAL</t>
        </r>
      </text>
    </comment>
  </commentList>
</comments>
</file>

<file path=xl/comments4.xml><?xml version="1.0" encoding="utf-8"?>
<comments xmlns="http://schemas.openxmlformats.org/spreadsheetml/2006/main">
  <authors>
    <author>rmonsalvep</author>
  </authors>
  <commentList>
    <comment ref="F1" authorId="0" shapeId="0">
      <text>
        <r>
          <rPr>
            <b/>
            <sz val="8"/>
            <color indexed="81"/>
            <rFont val="Tahoma"/>
            <family val="2"/>
          </rPr>
          <t>MES DE LA COMPRA</t>
        </r>
        <r>
          <rPr>
            <sz val="8"/>
            <color indexed="81"/>
            <rFont val="Tahoma"/>
            <family val="2"/>
          </rPr>
          <t xml:space="preserve">
</t>
        </r>
      </text>
    </comment>
    <comment ref="G1" authorId="0" shapeId="0">
      <text>
        <r>
          <rPr>
            <b/>
            <sz val="9"/>
            <color indexed="81"/>
            <rFont val="Tahoma"/>
            <family val="2"/>
          </rPr>
          <t>NUEVO
ADICIÓN
PEDIDO ACTUALIZADO
VIGENCIA FUTURA
SIN EJECUTAR</t>
        </r>
        <r>
          <rPr>
            <sz val="9"/>
            <color indexed="81"/>
            <rFont val="Tahoma"/>
            <family val="2"/>
          </rPr>
          <t xml:space="preserve">
</t>
        </r>
      </text>
    </comment>
    <comment ref="Q1" authorId="0" shapeId="0">
      <text>
        <r>
          <rPr>
            <b/>
            <sz val="9"/>
            <color indexed="81"/>
            <rFont val="Tahoma"/>
            <family val="2"/>
          </rPr>
          <t>LICITACIÓN
CONTRATACION DIRECTA</t>
        </r>
        <r>
          <rPr>
            <sz val="9"/>
            <color indexed="81"/>
            <rFont val="Tahoma"/>
            <family val="2"/>
          </rPr>
          <t xml:space="preserve">
</t>
        </r>
        <r>
          <rPr>
            <b/>
            <sz val="9"/>
            <color indexed="81"/>
            <rFont val="Tahoma"/>
            <family val="2"/>
          </rPr>
          <t>SELECCIÓN ABREVIADA MINIMA CUANTIA
SELECCIÓN ABREVIADA MENOR CUANTIA
SUBASTA INVERSA PRESENCIAL</t>
        </r>
      </text>
    </comment>
  </commentList>
</comments>
</file>

<file path=xl/comments5.xml><?xml version="1.0" encoding="utf-8"?>
<comments xmlns="http://schemas.openxmlformats.org/spreadsheetml/2006/main">
  <authors>
    <author>rmonsalvep</author>
  </authors>
  <commentList>
    <comment ref="B1" authorId="0" shapeId="0">
      <text>
        <r>
          <rPr>
            <b/>
            <sz val="9"/>
            <color indexed="81"/>
            <rFont val="Tahoma"/>
            <family val="2"/>
          </rPr>
          <t>NUEVO
ADICIÓN
PEDIDO ACTUALIZADO
VIGENCIA FUTURA
SIN EJECUTAR</t>
        </r>
        <r>
          <rPr>
            <sz val="9"/>
            <color indexed="81"/>
            <rFont val="Tahoma"/>
            <family val="2"/>
          </rPr>
          <t xml:space="preserve">
</t>
        </r>
      </text>
    </comment>
  </commentList>
</comments>
</file>

<file path=xl/sharedStrings.xml><?xml version="1.0" encoding="utf-8"?>
<sst xmlns="http://schemas.openxmlformats.org/spreadsheetml/2006/main" count="1900" uniqueCount="790">
  <si>
    <t>SALDO A DISPONER CON RESPECTO AL CDP</t>
  </si>
  <si>
    <t>CDP</t>
  </si>
  <si>
    <t>FECHA CDP</t>
  </si>
  <si>
    <t>VALOR CDP</t>
  </si>
  <si>
    <t>MES - FECHA PEDIDO</t>
  </si>
  <si>
    <t>TIPO DE CONTRATO</t>
  </si>
  <si>
    <t>NÚMERO DE CONTRATO</t>
  </si>
  <si>
    <t>OBJETO DEL CONTRATO</t>
  </si>
  <si>
    <t>VALOR CONTRATO</t>
  </si>
  <si>
    <t>FECHA SUSCRPCION CONTRATO</t>
  </si>
  <si>
    <t>FECHA INICIO</t>
  </si>
  <si>
    <t>FECHA TERMINACIÓN</t>
  </si>
  <si>
    <t>PLAZO (DÍAS)</t>
  </si>
  <si>
    <t>MODALIDAD DE CONTRATACION</t>
  </si>
  <si>
    <t>NÚMERO RPC</t>
  </si>
  <si>
    <t>FECHA RPC</t>
  </si>
  <si>
    <t>RUBRO  PRESUPUESTAL</t>
  </si>
  <si>
    <t>NOMBRE CONTRATISTA</t>
  </si>
  <si>
    <t>NIT</t>
  </si>
  <si>
    <t>NOMBRE REPRESENTANTE LEGAL</t>
  </si>
  <si>
    <t>CC</t>
  </si>
  <si>
    <t>NOMBRE SUPERVISOR</t>
  </si>
  <si>
    <t>C.C. SUPERVISOR</t>
  </si>
  <si>
    <t>NUEVO</t>
  </si>
  <si>
    <t>SECOP</t>
  </si>
  <si>
    <t>PROYECTO</t>
  </si>
  <si>
    <t xml:space="preserve"> GESTIÓN TRANSP.</t>
  </si>
  <si>
    <t>DIRECTA</t>
  </si>
  <si>
    <t>SALDO RPC A OCT 13</t>
  </si>
  <si>
    <t>#</t>
  </si>
  <si>
    <t>890905166-8</t>
  </si>
  <si>
    <t>ELKIN DE JESUS CARDONA ORTIZ</t>
  </si>
  <si>
    <t>ANA CAROLINA PEREZ</t>
  </si>
  <si>
    <t>FEBRERO</t>
  </si>
  <si>
    <t>A-.16.1/1127/0-1010/330904000/070069</t>
  </si>
  <si>
    <t>A-.16.1/1127/0-1010/330906000/070068</t>
  </si>
  <si>
    <t>MAYO</t>
  </si>
  <si>
    <t>Fortalecer los programas de seguridad alimentaria y económica así como de seguridad pública para las mujeres a través de asesoría de proyectos alternativos para la creación de granjas agropecuarias y operaciones logísticas en las jornadas de atención integral a las mujeres del posconflicto y la paz en el Departamento de Antioquia.</t>
  </si>
  <si>
    <t>830045684-2</t>
  </si>
  <si>
    <t>DEBORAH ANNE HINES</t>
  </si>
  <si>
    <t>A-.14.20,2,4/1113/0-1010/350402000/140063</t>
  </si>
  <si>
    <t>https://www.contratos.gov.co/consultas/detalleProceso.do?numConstancia=17-4-6739554</t>
  </si>
  <si>
    <t>4500043960 MUJERES 4500043961 GOBIERNO</t>
  </si>
  <si>
    <t xml:space="preserve">CLARA LIA ORTIZ BUSTAMANTE </t>
  </si>
  <si>
    <t>PROGRAMA MUNDIA DEL ALIMENTOS NACIONES UNIDAS</t>
  </si>
  <si>
    <t xml:space="preserve">DIRECTA </t>
  </si>
  <si>
    <t>Realizar la tercera fase de la estrategia de transversalización del
enfoque de género en el departamento de Antioquia que garantice la
intervención integral con énfasis psicosocial de las Mujeres en 124
municipios de Antioquia a través de la implementación de los programas
del plan de desarrollo: "Mujeres Pensando en Grande".</t>
  </si>
  <si>
    <t>HOSPITAL MENTAL DE ANTIOQUIA</t>
  </si>
  <si>
    <t>Fortalecer los programas de seguridad alimentaria y economica, asi como la seguridad publica para las mujeres a través de la creacion granjas agropecuarias y jornadas de atencion integral para las mujeres de postconflito y la paz en le Departamento de Antioqioa. conforme convenio marco 2017-13-CO-001</t>
  </si>
  <si>
    <t xml:space="preserve">PROGRAMA MUNTIAL DE ALIMENTACION NACIONES UNIDAS </t>
  </si>
  <si>
    <t xml:space="preserve">DEBORAH HINES </t>
  </si>
  <si>
    <t xml:space="preserve">CLARA LIA ORTIZ  BUSTAMANTE </t>
  </si>
  <si>
    <t>NÚMERO DEL PROCESO EN SECOP</t>
  </si>
  <si>
    <t>No. INFORMES DE SEGUIMIENTO</t>
  </si>
  <si>
    <t>MESES</t>
  </si>
  <si>
    <t>Informes SECOP</t>
  </si>
  <si>
    <t>Banco Agrario</t>
  </si>
  <si>
    <t xml:space="preserve">Comfenalco Uraba </t>
  </si>
  <si>
    <t>Comfenalco Turbo</t>
  </si>
  <si>
    <t>ONU Mujeres</t>
  </si>
  <si>
    <t>2017AS270009</t>
  </si>
  <si>
    <t>2017AS270008</t>
  </si>
  <si>
    <t xml:space="preserve">CONVENIO </t>
  </si>
  <si>
    <t>ACTAS DE TERMINACIÓN</t>
  </si>
  <si>
    <t>DICIEMBRE</t>
  </si>
  <si>
    <t>USAID</t>
  </si>
  <si>
    <t>BOLIVAR DAVIVIENDA</t>
  </si>
  <si>
    <t>2017AS270002</t>
  </si>
  <si>
    <t>2017AS270004</t>
  </si>
  <si>
    <t xml:space="preserve">JACINTO CORDOBA MAQUILON </t>
  </si>
  <si>
    <t>2017AS270006</t>
  </si>
  <si>
    <t>2017AS270005</t>
  </si>
  <si>
    <t>ACTA DE INICIO</t>
  </si>
  <si>
    <t>VIGENCIA FUTURA</t>
  </si>
  <si>
    <t>INFORMES</t>
  </si>
  <si>
    <t>SEP, OCT, NOV, DIC</t>
  </si>
  <si>
    <t>RESPONSABLE</t>
  </si>
  <si>
    <t>ANDREA MUNERA</t>
  </si>
  <si>
    <t>VALENTINA CADAVID</t>
  </si>
  <si>
    <t>ANDREA JIMENEZ</t>
  </si>
  <si>
    <t>ADICION Y PRORROGA</t>
  </si>
  <si>
    <t>https://www.contratos.gov.co/consultas/detalleProceso.do?numConstancia=17-12-7222217</t>
  </si>
  <si>
    <t>A.16.1/1127/0-1011/330901000/07-0065/001</t>
  </si>
  <si>
    <t>A.16.1/1127/4-1011/330901000/07-0065/001</t>
  </si>
  <si>
    <t>A.14,20,2,4/1113/0-1010/350402000/14-0063/001</t>
  </si>
  <si>
    <t>14-0063/001</t>
  </si>
  <si>
    <t>MARIA MERCEDES ORTEGA MATEUS</t>
  </si>
  <si>
    <t>ENERO</t>
  </si>
  <si>
    <t>A,16,10,1/1127/0-1010/330903000/07-0070/001</t>
  </si>
  <si>
    <t>INEXMODA</t>
  </si>
  <si>
    <t>https://www.contratos.gov.co/consultas/detalleProceso.do?numConstancia=18-12-7625467</t>
  </si>
  <si>
    <t>CARLOS EDUARDO BOTERO HOYOS</t>
  </si>
  <si>
    <t>ADRIANA MARIA OSORIO</t>
  </si>
  <si>
    <t>NORA ECHEVERRI</t>
  </si>
  <si>
    <t>EFRAIM BUITRAGO</t>
  </si>
  <si>
    <t>JULIAN GIRALDO</t>
  </si>
  <si>
    <t>NOMBRE DEL RUBRO PRESUPUESTAL</t>
  </si>
  <si>
    <t>Formación Tranversalidad Con Hechos</t>
  </si>
  <si>
    <t>Implementación Educando en Igualdad en Antioquia</t>
  </si>
  <si>
    <t>AF,16,10,1/1127/0-1010/330901000/07-0065/001</t>
  </si>
  <si>
    <t>AF,16,10,1/1127/0-1010/330906000/07-0068/001</t>
  </si>
  <si>
    <t>AF,16,10,1/1127/0-1010/330902000/07-0071/001</t>
  </si>
  <si>
    <t>AF,16,10,1/1127/0-1010/330904000/07-0069/001</t>
  </si>
  <si>
    <t>VALOR DEL RPC</t>
  </si>
  <si>
    <t>MARIA MERCEDES ORTEGA MATEOS</t>
  </si>
  <si>
    <t>ASOCIACIÓN DE TRANSPORTES ESPECIALES - AS TRANSPORTES</t>
  </si>
  <si>
    <t>TRANSILOGISTICA</t>
  </si>
  <si>
    <t xml:space="preserve">COLEGIO MAYOR </t>
  </si>
  <si>
    <t>TELEANTIOQUIA</t>
  </si>
  <si>
    <t>PLAZA MAYOR</t>
  </si>
  <si>
    <t>Realizar las actividades necesarias para ejecutar la segunda fase del entrenamiento del Concurso de Mujeres Emprendedoras.</t>
  </si>
  <si>
    <t>Diseño y realización de un diplomado virtual en equidad de género para docentes,
directivos docentes y servidores públicos.</t>
  </si>
  <si>
    <t>Desarrollar los módulos III y IV de la escuela de entrenamiento política para las mujeres con el fin de dar cumplimiento a la ordenanza no 14 de 2015 en su artículo sexto.</t>
  </si>
  <si>
    <t>A.16.10.1/1127/0-1010/330903000/070070</t>
  </si>
  <si>
    <t>A.16.10.1/1127/4-1011/330905000/070072 - A.16.10.1/1127/0-1010/330905000/070072</t>
  </si>
  <si>
    <t>A.16.10.1/1127/0-1010/330902000/070071001</t>
  </si>
  <si>
    <t xml:space="preserve">A.16.10.1/1127/0-1010/330903000/070070001 </t>
  </si>
  <si>
    <t>Seguridad Pública para las Mujeres</t>
  </si>
  <si>
    <t>Implemetación Mujeres Asociadas Adelante Antioquia</t>
  </si>
  <si>
    <t>Implementación Seguridad Económica para las Mujeres Antioquia</t>
  </si>
  <si>
    <t>Implementación Mujeres Políticas Pensando en Grande Antioquia</t>
  </si>
  <si>
    <t>https://www.contratos.gov.co/consultas/detalleProceso.do?numConstancia=18-11-8061828</t>
  </si>
  <si>
    <t>https://www.contratos.gov.co/consultas/detalleProceso.do?numConstancia=18-1-189347</t>
  </si>
  <si>
    <t>LICITACIÓN PÚBLICA</t>
  </si>
  <si>
    <t>SELECCIÓN ABREVIADA - MENOR CUANTÍA</t>
  </si>
  <si>
    <t>NOVIEMBRE</t>
  </si>
  <si>
    <t>Designar estudiantes de universidades para la realización de practica académica con el fin de brindar apoyo a la gestión del Departamento de Antioquia y sus regiones durante el segundo semestre 2017 y el primer semestre 2018</t>
  </si>
  <si>
    <t>A.16,10,1/1127/0-1010/330901000/070065</t>
  </si>
  <si>
    <t>Contrato interadministrativo de Mandato para la promoción , creación, elaboración, desarrollo y conceptualización de las campañas, estrategias y necesidades comunicacionales de la Gobernación de Antioquia</t>
  </si>
  <si>
    <t>AF,16,10,1/1127/0-1011/330901000/070065</t>
  </si>
  <si>
    <t>Prestación de servicios de un operador logístico para la organización, administración, ejecución y demás acciones logísticas necesarias para la realización de los eventos programados por la Gobernación de Antioquia.</t>
  </si>
  <si>
    <t>AF,16,10,1/1127/0-1011/33,902000/070071</t>
  </si>
  <si>
    <t>Implementación Tranversalidad Con Hechos</t>
  </si>
  <si>
    <t>A,16,10,1/1127/0-1010/330904000/070069</t>
  </si>
  <si>
    <t>Prestación de servicios de transporte terrestre automotor para apoyar la Gestión de la Gobernación de Antioquia.</t>
  </si>
  <si>
    <t>Fortalecimiento del Sistema Moda mediante el desarrollo de estrategias de acceso a mercados, en el marco de ColombiaModa 2018.</t>
  </si>
  <si>
    <t>ADICION</t>
  </si>
  <si>
    <t>890.980.134-1</t>
  </si>
  <si>
    <t>890.937.233-0</t>
  </si>
  <si>
    <t>890.909.297-2</t>
  </si>
  <si>
    <t>901.162.194-3</t>
  </si>
  <si>
    <t>800.028.458-3</t>
  </si>
  <si>
    <t>ABRIL</t>
  </si>
  <si>
    <t>Prestacion de servicios de transporte terrestre automotor para apoyar la gestión de la Gobernación de Antioquia - Secretaría de las Mujeres</t>
  </si>
  <si>
    <t>A,16,1/1127/0-1010/330903000/070070</t>
  </si>
  <si>
    <t>811.036.515-9</t>
  </si>
  <si>
    <t>https://www.contratos.gov.co/consultas/detalleProceso.do?numConstancia=17-12-6119887</t>
  </si>
  <si>
    <t>https://www.contratos.gov.co/consultas/detalleProceso.do?numConstancia=17-12-6149108</t>
  </si>
  <si>
    <t>SINERGIA</t>
  </si>
  <si>
    <t>900542831-4</t>
  </si>
  <si>
    <t>JUAN DIEGO GOMEZ GARCIA</t>
  </si>
  <si>
    <t>DORA LUZ OSORIO</t>
  </si>
  <si>
    <t>POLITÉCNICO GRANCOLOMBIANO</t>
  </si>
  <si>
    <t>860078642-1</t>
  </si>
  <si>
    <t>JURGEN CHIRI ESCOBAR</t>
  </si>
  <si>
    <t>AGOSTO</t>
  </si>
  <si>
    <t>Designar estudiantes de las universidades publicas universidades para la realizacion de practicaacademica. con el fin de brindar apoyo a la gestion del Departamento de Antioquia y sus regiones durante el segundo semestre 2018</t>
  </si>
  <si>
    <t>ITM</t>
  </si>
  <si>
    <t>ELABORAR LA GUÍA TÉCNICA PARA LA NORMALIZACIÓN  DEL SELLO DE COMPROMISO SOCIAL CON LA MUJER EN EL DEPARTAMENTO DE ANTIOQUIA-EQUIPAZ, EN EL MARCO DEL DESARROLLO DEL DECRETO DEPARTAMENTAL  NO. D2017070003657 DE 2017.</t>
  </si>
  <si>
    <t>ACTULIZACION VIGENCIA FUTURA NO.600002323  ASIGNADA AL CONTRATO NO.4600007506 CUYO OBJETO ES: ADQUISICION DE TIQUETES AEREOS PARA LA GOBERNACIÓN DE ANTIOQUIA</t>
  </si>
  <si>
    <t>contrato interadministrativo de mandato para la contratacion de una central de medios que preste los servicios de comunicacion publica para la promocion y divulgacion de los proyectos, programas y atienda las demas nececidades comunicacionales de la Gobernacion de Antioquia</t>
  </si>
  <si>
    <t>ccontrato interadministrativo de prestacion de servicios como operador logistico para diseñar, producir, organizar y oeprar integralmente loseventosinstitucionales de la Gobernacion de Antioquia</t>
  </si>
  <si>
    <t>SUSCRIPCION DE LA SUITE DE ADOBE CREATIVE CLOUD</t>
  </si>
  <si>
    <t xml:space="preserve">A.16.10.1/1127/4-1011/330905000/070072 </t>
  </si>
  <si>
    <t xml:space="preserve">Realizar acciones de promoción, formalización y fortalecimiento de las organizaciones de mujeres en el marco del plan departamental </t>
  </si>
  <si>
    <t>Implementación Mujeres Asociadas Adelante</t>
  </si>
  <si>
    <t>Adicion al contrato No. 4600007644 el cual tiene por objeto: Realizar la tercera fase de la estrategia de transversalización del enfoque de género en el departamento de Antioquia que garantice la intervención integral con énfasis psicosocial de las Mujeres en 124 municipios de Antioquia a través de la implementación de los programas del plan de desarrollo: "Mujeres Pensando en Grande".</t>
  </si>
  <si>
    <t>BLANCA LIBIA ECHEVERRI</t>
  </si>
  <si>
    <t>https://www.contratos.gov.co/consultas/detalleProceso.do?numConstancia=17-12-6850798</t>
  </si>
  <si>
    <t>2018MA110001</t>
  </si>
  <si>
    <t>JULIO</t>
  </si>
  <si>
    <t>ADICIÓN</t>
  </si>
  <si>
    <t>A.16.10.1/1127/4-1011/330902000/070071 - A.16.10.1/1127/4-1011/330905000/070072</t>
  </si>
  <si>
    <t>Implementación Educando en Igualdad e Implementación Mujeres Políticas Pensando en Grande</t>
  </si>
  <si>
    <t>Implementación Transversalidad con Hechos  e Implementación Educando en Igualdad</t>
  </si>
  <si>
    <t>A.16.10.1/1127/0-1010/330901000/070065 - A.16.10.1/1127/0-1010/330902000/070071</t>
  </si>
  <si>
    <t>ICONTEC</t>
  </si>
  <si>
    <t>860012336-1</t>
  </si>
  <si>
    <t>ADRIANA MARIA ALONSO</t>
  </si>
  <si>
    <t>https://www.secop.gov.co/CO1BusinessLine/Tendering/ProcedureEdit/View?Id=167869&amp;prevCtxUrl=https%3a%2f%2fwww.secop.gov.co%3a443%2fCO1Marketplace%2fGlobalSearch%2fGlobalSearch%2fIndex%3fallWords2Search%3d8587</t>
  </si>
  <si>
    <t>UT CORPOCEMPED - PUNTO FOCAL</t>
  </si>
  <si>
    <t>901175161-7</t>
  </si>
  <si>
    <t xml:space="preserve">ADRIANA CARDONA </t>
  </si>
  <si>
    <t>MARIA ELSY PRISCO VASQUEZ</t>
  </si>
  <si>
    <t>https://www.contratos.gov.co/consultas/detalleProceso.do?numConstancia=18-11-8327259</t>
  </si>
  <si>
    <t>A.16.10.1/1127/4-1011/330906000/07-008/001</t>
  </si>
  <si>
    <t>CORPORACIÓN GENTE VIVA</t>
  </si>
  <si>
    <t>900486295-6</t>
  </si>
  <si>
    <t>EDWIN ALEXIS TORRES JIMENEZ</t>
  </si>
  <si>
    <t>https://www.contratos.gov.co/consultas/detalleProceso.do?numConstancia=18-11-8178993</t>
  </si>
  <si>
    <t>SEPTIEMBRE</t>
  </si>
  <si>
    <t>Fortalecimiento a las asociaciones de mujeres que transforman y procesan frutas y verduras en el municipio de Abejorral, dando cumplimiento a la línea estratégica de autonomía económica y acceso a activos comprendida en la Política Pública de Equidad de Género municipal.</t>
  </si>
  <si>
    <t>MUNICIPIO DE ABEJORRAL</t>
  </si>
  <si>
    <t>890971195-5</t>
  </si>
  <si>
    <t>MARIO DE JESUS GUTIERREZ GUZMAN</t>
  </si>
  <si>
    <t>MARIA MERCEDES ORTEGA</t>
  </si>
  <si>
    <t>Cofinanciar el proyecto “Construcción de la Casa Social de la Mujer en el Municipio de Támesis – Antioquia.</t>
  </si>
  <si>
    <t>MUNICIPIO DE TÁMESIS</t>
  </si>
  <si>
    <t>890981238-3</t>
  </si>
  <si>
    <t>IVAN ALEXANDER ZULUAGA ZULUAGA</t>
  </si>
  <si>
    <t>MARIA CONSUELO MES</t>
  </si>
  <si>
    <t>https://community.secop.gov.co/Public/Tendering/ContractNoticePhases/View?PPI=CO1.PPI.2460402&amp;isFromPublicArea=True&amp;isModal=False</t>
  </si>
  <si>
    <t>MUNICIPIO DE CISNEROS</t>
  </si>
  <si>
    <t>MUNICIPIO DE FRONTINO</t>
  </si>
  <si>
    <t>https://www.secop.gov.co/CO1BusinessLine/Tendering/ContractNoticeView/Index?prevCtxLbl=Buscar+procesos&amp;prevCtxUrl=https%3a%2f%2fwww.secop.gov.co%3a443%2fCO1BusinessLine%2fTendering%2fContractNoticeManagement%2fIndex&amp;notice=CO1.NTC.590520</t>
  </si>
  <si>
    <t xml:space="preserve">Fortalecer las asociaciones de mujeres que prestarán los servicios de alimentación y comercialización de artesanías para desarrollo de la actividad turística en el proyecto público en el municipio de Cisneros. </t>
  </si>
  <si>
    <t>Fortalecer las actividades productivas y organizativas de las asociaciones de mujeres y grupos de mujeres indígenas del municipio de Frontino.</t>
  </si>
  <si>
    <t>FORMACIÓN EN USO DE TECNOLOGÍAS DE LA INFORMACIÓN Y COMUNICACIÓN – TIC A LAS MUJERES DEL DEPARTAMENTO, COMO HERRAMIENTA QUE PROMUEVE EL DESARROLLO DE LOS MUNICIPIOS DE ANTIOQUIA.</t>
  </si>
  <si>
    <t>MINIMA</t>
  </si>
  <si>
    <t>https://www.secop.gov.co/CO1BusinessLine/Tendering/BuyerWorkArea/Index?docUniqueIdentifier=CO1.BDOS.597421&amp;prevCtxLbl=Work+Area&amp;prevCtxUrl=%2fCO1Marketplace%2fCommon%2fWorkArea%2fIndex</t>
  </si>
  <si>
    <t>https://community.secop.gov.co/Public/Tendering/ContractNoticePhases/View?PPI=CO1.PPI.2533992&amp;isFromPublicArea=True&amp;isModal=False</t>
  </si>
  <si>
    <t>A.16.10.1/1127/0-1010/330903000/07-0070/001</t>
  </si>
  <si>
    <t>A.16.10.1/1127/0-1010/330906000/07-0068/001</t>
  </si>
  <si>
    <t>A.16.10.1/1127/4-1011/330903000/07-0070/001</t>
  </si>
  <si>
    <t>A.16.10.1/1127/4-1011/330901000/07-0065/001</t>
  </si>
  <si>
    <t>Implementación Transversalidad con Hechos</t>
  </si>
  <si>
    <t xml:space="preserve">Implementación Transversalidad con Hechos  </t>
  </si>
  <si>
    <t>890983706-8</t>
  </si>
  <si>
    <t>890910913-3</t>
  </si>
  <si>
    <t>NORA EUGENIA ECHEVERRI</t>
  </si>
  <si>
    <t>LUIS GUILLERMO ALVAREZ GONZALEZ</t>
  </si>
  <si>
    <t>YUDY ESTELLA PULGARIN MARIN</t>
  </si>
  <si>
    <t>INGEMA SA</t>
  </si>
  <si>
    <t>GIOVANNY ALBERTO BUILES ARANGO</t>
  </si>
  <si>
    <t>https://www.secop.gov.co/CO1BusinessLine/Tendering/BuyerWorkArea/Index?docUniqueIdentifier=CO1.BDOS.614877&amp;prevCtxLbl=Work+Area&amp;prevCtxUrl=%2fCO1Marketplace%2fCommon%2fWorkArea%2fIndex</t>
  </si>
  <si>
    <t>A.13.4/1135/0-1011/310101000/14-0066/001</t>
  </si>
  <si>
    <t>A.13.4/1135/0-1011/310101000/14-0022/001</t>
  </si>
  <si>
    <t>Café Antioquia</t>
  </si>
  <si>
    <t>Fortalecimiento Empresarial</t>
  </si>
  <si>
    <t xml:space="preserve">A.16.10.1/1127/0-1010/330901000/070065 - </t>
  </si>
  <si>
    <t>Contrato interadministrativo de prestacion de servicios de un operador logístico para la conceptualización, produccion, operación y coordinacion de campañas, estrategias de relaciones publicas, activaciones de publicidad y marca, eventos protocolarios e institucionales, que involucran directamente a la comunidad o requieran la presencia institucional de la gobernacion de antioquia</t>
  </si>
  <si>
    <t>A,16,10,1/1127/0-1010/330901000/07-0065/001</t>
  </si>
  <si>
    <t>Contrato interadministrativo de mandato sin representacion para la contratacion de una central de medios que preste los servicios de asesoría creativa, divulgación de medios masivos de publicidad BTL, ATL, Alternativos, estrategia de comunicación digital y la producción del material promocional, de median, gran formato audiovisual, elementos de imagen corporativa y apoye de la estrategia de comunicación publica de promoción y divulgación de los  proyectos y programas de la gobernación de antioquia</t>
  </si>
  <si>
    <t>TIQUETES AEREOS VF</t>
  </si>
  <si>
    <t>TRANSPORTE TERRESTRE VF</t>
  </si>
  <si>
    <t>TRANSPORTE TERRESTRE</t>
  </si>
  <si>
    <t>Practicantes de excelencia primer semestre 2019</t>
  </si>
  <si>
    <t>TIQUETES AEREOS</t>
  </si>
  <si>
    <t>Realizar la fase de consolidación de los programas del plan de desarrollo: “Mujeres Pensando en Grande”, a través de un enfoque psicosocial que promueva la educación, el fomento de la salud en sus áreas física, mental, emocional, social y económica, la prevención de la enfermedad, el autocuidado, y garantice la atención integral de las mujeres para avanzar hacia el logro de la igualdad de género en el departamento de Antioquia”.</t>
  </si>
  <si>
    <t>ESE HOSPITAL MENTAL DE ANTIOQUIA</t>
  </si>
  <si>
    <t>LIBIA CLAUDIA BARRIOS</t>
  </si>
  <si>
    <t xml:space="preserve">https://community.secop.gov.co/Public/Tendering/ContractNoticePhases/View?PPI=CO1.PPI.2908980&amp;isFromPublicArea=True&amp;isModal=False
</t>
  </si>
  <si>
    <t>A,16,10,1/1127/0-1010/330902000/07-0071/001</t>
  </si>
  <si>
    <t>Implementación de Seguridad Economica</t>
  </si>
  <si>
    <t>Implemetación Seguridad Publica</t>
  </si>
  <si>
    <t>A,16,10,1/1127/0-1010/330904000/07-0069/001</t>
  </si>
  <si>
    <t>Implementación Mujeres Asociadas Ade</t>
  </si>
  <si>
    <t>A,16,10,1/1127/0-1010/330906000/07-0068/001</t>
  </si>
  <si>
    <t>Desarrollar el modulo V denominado: “Yo Decido Ser Elegida”, de la escuela de entrenamiento política para mujeres, con el fin de dar cumplimiento a la ordenanza No. 14 de 2015 en su artículo sexto</t>
  </si>
  <si>
    <t xml:space="preserve">Implementación Mujeres Políticas </t>
  </si>
  <si>
    <t>A,16,10,1/1127/0-1010/330905000/070072/001</t>
  </si>
  <si>
    <t>A,16,10,1/1127/0-1010/330905000/07-0072/001</t>
  </si>
  <si>
    <t>DOMICILIO</t>
  </si>
  <si>
    <t>ESTADO</t>
  </si>
  <si>
    <t>18.01.2017</t>
  </si>
  <si>
    <t>Realizar la segunda fase de la estrategia de transversalización del enfoque de género en el Departamento de Antioquia que garantice la intervención integral con énfasis psicosocial de las Mujeres a través de la implementación de los programas del plan de desarrollo: "Mujeres Pensando en Grande".</t>
  </si>
  <si>
    <t>13,02,2017</t>
  </si>
  <si>
    <t>14,02,2017</t>
  </si>
  <si>
    <t>13.10.2017</t>
  </si>
  <si>
    <t>A-.16.1/1127/0-1010/330901000/070065</t>
  </si>
  <si>
    <t>EMPRESA SOCIAL DEL ESTADO HOSPITAL MENTAL DE ANTIOQUIA</t>
  </si>
  <si>
    <t>MUNICIPIO DE  BELLO</t>
  </si>
  <si>
    <t>https://www.contratos.gov.co/consultas/detalleProceso.do?numConstancia=17-12-6170239</t>
  </si>
  <si>
    <t xml:space="preserve">                                                                                                                     </t>
  </si>
  <si>
    <t>OK</t>
  </si>
  <si>
    <t>A-.16.1/1127/0-1010/330902000/070071</t>
  </si>
  <si>
    <t>A-.16.1/1127/0-1010/330903000/070070</t>
  </si>
  <si>
    <t>10.05.2017</t>
  </si>
  <si>
    <r>
      <t>Brindar formación para el empoderamiento personal, social y político de mujeres que aspiran a cargos de elección popular para el año 2019 en el Departamento de Antioquia</t>
    </r>
    <r>
      <rPr>
        <b/>
        <sz val="10"/>
        <color theme="1"/>
        <rFont val="Arial"/>
        <family val="2"/>
      </rPr>
      <t>.</t>
    </r>
  </si>
  <si>
    <t>8.06.2017</t>
  </si>
  <si>
    <t>15.12.2017</t>
  </si>
  <si>
    <t>23.05.2017</t>
  </si>
  <si>
    <t>A-.16.1/1127/0-1010/330905000/070072</t>
  </si>
  <si>
    <t xml:space="preserve">UNIVERSIDAD DE ANTIOQUIA </t>
  </si>
  <si>
    <t>890980040-8</t>
  </si>
  <si>
    <t>MUNICIPIO DE MEDELLIN</t>
  </si>
  <si>
    <t>FERNANDO TOBON BERNAL</t>
  </si>
  <si>
    <t xml:space="preserve">ADRIANA MARIA CARDONA </t>
  </si>
  <si>
    <t>https://www.contratos.gov.co/consultas/detalleProceso.do?numConstancia=17-12-6611588</t>
  </si>
  <si>
    <t>PUBLICADO JUNIO 8</t>
  </si>
  <si>
    <t>A-.16.1/1127/4-1011/330905000/070072</t>
  </si>
  <si>
    <t>30,05.2017</t>
  </si>
  <si>
    <t>21.07.2017</t>
  </si>
  <si>
    <t>31,12,2017</t>
  </si>
  <si>
    <t>07.07.2017</t>
  </si>
  <si>
    <t>BOGOTA</t>
  </si>
  <si>
    <t>PUBICADO JULIO 24</t>
  </si>
  <si>
    <t>P</t>
  </si>
  <si>
    <t>31,05.2017</t>
  </si>
  <si>
    <t>13.06.2017</t>
  </si>
  <si>
    <t>Adición contrato cuyo objeto es " Realizar la segunda fase de la estrategia de transversalización del enfoque de género en el Departamento de Antioquia que garantice la intervención integral con énfasis psicosocial de las Mujeres a través de la implementación de los programas del plan de desarrollo: "Mujeres Pensando en Grande".</t>
  </si>
  <si>
    <t>17.07.2017</t>
  </si>
  <si>
    <t>14.10.2017</t>
  </si>
  <si>
    <t>12,07,2017</t>
  </si>
  <si>
    <t>A-.16.1/1127/4-1011/330901000/070065</t>
  </si>
  <si>
    <t>PUBLICADO JULIO 18</t>
  </si>
  <si>
    <t>A-.16.1/1127/4-1011/330902000/070071</t>
  </si>
  <si>
    <t>A-.16.1/1127/4-1011/330904000/070069</t>
  </si>
  <si>
    <t>A-.16.1/1127/4-1011/330906000/070065</t>
  </si>
  <si>
    <t>17.05.2017</t>
  </si>
  <si>
    <t>Ejecutar la primera fase del entrenamiento del Concurso de Mujeres Emprendedoras que consiste en formar y fortalecer las capacidades de las mujeres seleccionadas en el año 2016.</t>
  </si>
  <si>
    <t>28.07.2017</t>
  </si>
  <si>
    <t>03.08.2017</t>
  </si>
  <si>
    <t>11,07,2017</t>
  </si>
  <si>
    <t>POLITECNICO COLOMBIANO JAIME ISAZA CADAVID</t>
  </si>
  <si>
    <t>890980136-6</t>
  </si>
  <si>
    <t>MEDELLIN</t>
  </si>
  <si>
    <t>JOHN FERNANDO ESCOBAR MARTINEZ</t>
  </si>
  <si>
    <t>https://www.contratos.gov.co/consultas/detalleProceso.do?numConstancia=17-12-6779876</t>
  </si>
  <si>
    <t>PUBLICADO JULIO 28</t>
  </si>
  <si>
    <t>01,08,2017</t>
  </si>
  <si>
    <t>Desarrollo y puesta en marcha de un sistema unificado de información para la Secretaría de las Mujeres de la Gobernación de Antioquia. </t>
  </si>
  <si>
    <t>2.10.2017</t>
  </si>
  <si>
    <t>SELECCIÓN ABREVIADA</t>
  </si>
  <si>
    <t>26,09,2017</t>
  </si>
  <si>
    <t>BISA CORPORATION LTDA</t>
  </si>
  <si>
    <t>830126645-3</t>
  </si>
  <si>
    <t>CESAR MANCIPE PINZON</t>
  </si>
  <si>
    <t>JUAN FERNANDO ARENAS</t>
  </si>
  <si>
    <t>https://www.contratos.gov.co/consultas/detalleProceso.do?numConstancia=17-11-6936126</t>
  </si>
  <si>
    <t>Se publico el dia 2 de octubre ya que ese dia vino el contratista a firmar, solo que lo dejaron con fechadel 28 antes de la firma</t>
  </si>
  <si>
    <t>27,09,2017</t>
  </si>
  <si>
    <t>OCTUBRE</t>
  </si>
  <si>
    <t>Creacion de una granja dentro del marco del proyecto SIEMBRA que beneficia a mujeres rurales madres cabeza de familia del municipio de Maceo</t>
  </si>
  <si>
    <t>18.10.2017</t>
  </si>
  <si>
    <t>31.12.2017</t>
  </si>
  <si>
    <t>17.10.2017</t>
  </si>
  <si>
    <t>A.16.1/1127/4-1011/330901000/070065001</t>
  </si>
  <si>
    <t>MACEO</t>
  </si>
  <si>
    <t>890980958-3</t>
  </si>
  <si>
    <t>CR 30 30 32  PAR PRINCIPAL</t>
  </si>
  <si>
    <t>EDGAR ALIRIO GONZALEZ AGUDELO</t>
  </si>
  <si>
    <t>https://www.contratos.gov.co/consultas/detalleProceso.do?numConstancia=17-4-7146669</t>
  </si>
  <si>
    <t>Fortalecer el proyecto productivo sostenible SIEMBRA para mujeres cabeza de familia en el Municipio de Turbo del departamento de Antioquia, fomentando el desarrollo y la autonomía económica de las mujeres rurales.</t>
  </si>
  <si>
    <t>25.10.2017</t>
  </si>
  <si>
    <t>A.16.1/1127/4-1011/330903000/070070001</t>
  </si>
  <si>
    <t>TURBO</t>
  </si>
  <si>
    <t>890981138-5</t>
  </si>
  <si>
    <t>MPC TURBO KM 1 VIA APARTADO</t>
  </si>
  <si>
    <t>ALEJANDRO ABUCHAR GONZALEZ</t>
  </si>
  <si>
    <t>https://www.contratos.gov.co/consultas/detalleProceso.do?numConstancia=17-4-7146533</t>
  </si>
  <si>
    <t>Fortalecer el proyecto productivo sostenible SIEMBRA para mujeres cabeza de familia en el Municipio de Mutatá del departamento de Antioquia, fomentando el desarrollo y la autonomía económica de las mujeres rurales.</t>
  </si>
  <si>
    <t>MUTATÁ</t>
  </si>
  <si>
    <t>890980950-5</t>
  </si>
  <si>
    <t>CRA 10 10 15</t>
  </si>
  <si>
    <t>JAIRO ENRIQUE ORTIZ  PALACIOS</t>
  </si>
  <si>
    <t>https://www.contratos.gov.co/consultas/detalleProceso.do?numConstancia=17-4-7147092</t>
  </si>
  <si>
    <t>Fortalecer el proyecto productivo sostenible SIEMBRA para mujeres cabeza de familia en el Municipio de Campamento del departamento de Antioquia, fomentando el desarrollo y la autonomía económica de las mujeres rurales.</t>
  </si>
  <si>
    <t>CAMPAMENTO</t>
  </si>
  <si>
    <t>890982147-6</t>
  </si>
  <si>
    <t>CR 10 9 30</t>
  </si>
  <si>
    <t>JORGE IVAN DURAN LOPERA</t>
  </si>
  <si>
    <t>https://www.contratos.gov.co/consultas/detalleProceso.do?numConstancia=17-4-7146216</t>
  </si>
  <si>
    <t>Fortalecer el proyecto productivo sostenible SIEMBRA para mujeres cabeza de familia en el Municipio de Necoclí del departamento de Antioquia, fomentando el desarrollo y la autonomía económica de las mujeres rurales.</t>
  </si>
  <si>
    <t>NECOCLÍ</t>
  </si>
  <si>
    <t>890983873-1</t>
  </si>
  <si>
    <t>CR 50N 52 36 42 46</t>
  </si>
  <si>
    <t xml:space="preserve"> JAIME LOPRZ PACHECO </t>
  </si>
  <si>
    <t>https://www.contratos.gov.co/consultas/detalleProceso.do?numConstancia=17-4-7146417</t>
  </si>
  <si>
    <t>Fortalecer el proyecto productivo sostenible SIEMBRA para mujeres cabeza de familia en el Municipio de San Jose de la Montaña del departamento de Antioquia, fomentando el desarrollo y la autonomía económica de las mujeres rurales.</t>
  </si>
  <si>
    <t>19.10.2017</t>
  </si>
  <si>
    <t>SAN JOSE DE LA MONTAÑA</t>
  </si>
  <si>
    <t>800022618-8</t>
  </si>
  <si>
    <t>CR 20 CL 19 08</t>
  </si>
  <si>
    <t xml:space="preserve">JOHN ALEXANDER YEPES RESTREPO </t>
  </si>
  <si>
    <t>https://www.contratos.gov.co/consultas/detalleProceso.do?numConstancia=17-4-7146793</t>
  </si>
  <si>
    <t>Fortalecer el proyecto productivo sostenible SIEMBRA para mujeres cabeza de familia en el Municipio de Pureto Triunfo del departamento de Antioquia, fomentando el desarrollo y la autonomía económica de las mujeres rurales.</t>
  </si>
  <si>
    <t>23.10.2017</t>
  </si>
  <si>
    <t>PURETO TRIUNFO</t>
  </si>
  <si>
    <t>890983906-4</t>
  </si>
  <si>
    <t>ALCALDIA DE PUERTO TRIUNFO</t>
  </si>
  <si>
    <t>MADELINE ARIAS GIRALDO</t>
  </si>
  <si>
    <t>https://www.contratos.gov.co/consultas/detalleProceso.do?numConstancia=17-4-7147236</t>
  </si>
  <si>
    <t>Fortalecer el proyecto productivo sostenible SIEMBRA para mujeres cabeza de familia en el Municipio de Vegachi del departamento de Antioquia, fomentando el desarrollo y la autonomía económica de las mujeres rurales.</t>
  </si>
  <si>
    <t>VEGACHI</t>
  </si>
  <si>
    <t>890985285-8</t>
  </si>
  <si>
    <t>CR 49 50 14</t>
  </si>
  <si>
    <t>JOSE MARIA OCHOA MUÑOZ</t>
  </si>
  <si>
    <t>https://www.contratos.gov.co/consultas/detalleProceso.do?numConstancia=17-4-7147001</t>
  </si>
  <si>
    <t>Fortalecer el proyecto productivo sostenible SIEMBRA para mujeres cabeza de familia en el Municipio de Yolombo del departamento de Antioquia, fomentando el desarrollo y la autonomía económica de las mujeres rurales.</t>
  </si>
  <si>
    <t>A-.16.1/1127/4-1011/330903000/070070001</t>
  </si>
  <si>
    <t>YOLOMBO</t>
  </si>
  <si>
    <t>890984030-2</t>
  </si>
  <si>
    <t>CL 20 20 92 BRR COLOMBIA</t>
  </si>
  <si>
    <t xml:space="preserve">JESUS AMADOR PEREZ PALACIO </t>
  </si>
  <si>
    <t>https://www.contratos.gov.co/consultas/detalleProceso.do?numConstancia=17-4-7147304</t>
  </si>
  <si>
    <t>Fortalecer el proyecto productivo sostenible SIEMBRA para mujeres cabeza de familia en el Municipio de Carepa del departamento de Antioquia, fomentando el desarrollo y la autonomía económica de las mujeres rurales.</t>
  </si>
  <si>
    <t>CAREPA</t>
  </si>
  <si>
    <t>890985316-8</t>
  </si>
  <si>
    <t>BRR MARIA CANO CL 77 76 63</t>
  </si>
  <si>
    <t>OVIDIO DE JESUS ARDILA RODAS</t>
  </si>
  <si>
    <t>https://www.contratos.gov.co/consultas/detalleProceso.do?numConstancia=17-4-7147169</t>
  </si>
  <si>
    <t xml:space="preserve">Fortalecimiento de las asociaciones de mujeres que se encargan del reciclaje en el municipio de San Roque </t>
  </si>
  <si>
    <t xml:space="preserve">SAN ROQUE </t>
  </si>
  <si>
    <t>890980850-7</t>
  </si>
  <si>
    <t>CR 21 CL 21</t>
  </si>
  <si>
    <t>FREDY OSVANDO RODRIGUEZ HENAO</t>
  </si>
  <si>
    <t>https://www.contratos.gov.co/consultas/detalleProceso.do?numConstancia=17-4-7146911</t>
  </si>
  <si>
    <t>26.09.2017</t>
  </si>
  <si>
    <t xml:space="preserve">OCTUBRE </t>
  </si>
  <si>
    <t>Fortalecer el proyecto productivo sostenible SIEMBRA para mujeres cabeza de familia en el Municipio de Urrao del departamento de Antioquia, fomentando el desarrollo y la autonomía económica de las mujeres rurales.</t>
  </si>
  <si>
    <t>26.10.2017</t>
  </si>
  <si>
    <t>URRAO</t>
  </si>
  <si>
    <t>890907515-4</t>
  </si>
  <si>
    <t>CL  34 27 10 BRR LAURELES</t>
  </si>
  <si>
    <t>HERBERT HENRY HOLGUIN DIAZ</t>
  </si>
  <si>
    <t>https://www.contratos.gov.co/consultas/detalleProceso.do?numConstancia=17-4-7199576</t>
  </si>
  <si>
    <t>03.11.2017</t>
  </si>
  <si>
    <t>10.11.2017</t>
  </si>
  <si>
    <t>30.09.2018</t>
  </si>
  <si>
    <t>02.11.2017</t>
  </si>
  <si>
    <t>CALLE 38 No. 55-30</t>
  </si>
  <si>
    <t xml:space="preserve">Reportado nov 3 </t>
  </si>
  <si>
    <t>09.11.2017</t>
  </si>
  <si>
    <t xml:space="preserve">NOVIENBRE </t>
  </si>
  <si>
    <t>Diseño e Implementación de la campaña de comunicaciones para la prevención de la violencia contra las mujeres en Antioquia.</t>
  </si>
  <si>
    <t>A-.16.1/1127/4-1011/330904000/070069001</t>
  </si>
  <si>
    <t xml:space="preserve">TELEANTIOQUIA </t>
  </si>
  <si>
    <t>890937233-0</t>
  </si>
  <si>
    <t xml:space="preserve">CLL 44 53 A 11 P 3 PLAZA LA LIBERTA </t>
  </si>
  <si>
    <t>MABEL ROCIO LOPEZ SEGURA</t>
  </si>
  <si>
    <t xml:space="preserve">JUAN FERNADO ARENAS </t>
  </si>
  <si>
    <t>https://www.contratos.gov.co/consultas/detalleProceso.do?numConstancia=17-12-7283361</t>
  </si>
  <si>
    <t xml:space="preserve">NOVIEMBRE </t>
  </si>
  <si>
    <t>A-.16.1/1127/0-1011/330901000/070065001</t>
  </si>
  <si>
    <t>08.11.2017</t>
  </si>
  <si>
    <t>NOVIRMBRE</t>
  </si>
  <si>
    <t xml:space="preserve">ADICION </t>
  </si>
  <si>
    <t>A.16.1/1127/0-10107330904000/0700699001</t>
  </si>
  <si>
    <t>CR 7 74 21P7</t>
  </si>
  <si>
    <t xml:space="preserve"> NUEVO</t>
  </si>
  <si>
    <t>2017A5270008</t>
  </si>
  <si>
    <t>N/A</t>
  </si>
  <si>
    <t xml:space="preserve"> Ejecutar acciones articuladas con la Caja de Compensación Familiar COMFENALCO ANTIOQUIA para construir procesos de reconciliación, paz y garantías de no repetición, por medio del empoderamiento económico, social y político de mujeres cabeza de hogar víctimas y excombatientes en el municipio de Turbo, bajo un enfoque metodológico de reconciliación comunitaria con perspectiva de género.</t>
  </si>
  <si>
    <t>30.11-2017</t>
  </si>
  <si>
    <t>07.03.2016</t>
  </si>
  <si>
    <t>MARZO</t>
  </si>
  <si>
    <t>IMPLEMENTACIÓN DE ACCIONES AFIRMATIVAS PROYECTO: "LA ESCUELA BUSCA LA MUJER ADULTA". MUNICIPIO DE BURITICA</t>
  </si>
  <si>
    <t>01.04.2016</t>
  </si>
  <si>
    <t>07.04.2016</t>
  </si>
  <si>
    <t>30.11.2016</t>
  </si>
  <si>
    <t>31.03.2016</t>
  </si>
  <si>
    <t>A-.16.1/1127/0-10107244210004</t>
  </si>
  <si>
    <t>MUNICIPIO DE BURITICA</t>
  </si>
  <si>
    <t>890983808-0</t>
  </si>
  <si>
    <t>MUNICIPIO DE  BURITICA</t>
  </si>
  <si>
    <t>HUMBERTO ANTONIO CASTAÑO USUGA</t>
  </si>
  <si>
    <t xml:space="preserve">MARIA CONSUELO MESA </t>
  </si>
  <si>
    <t>https://www.contratos.gov.co/consultas/detalleProceso.do?numConstancia=16-12-5007936</t>
  </si>
  <si>
    <t>IMPLEMENTACIÓN DE ACCIONES AFIRMATIVAS PROYECTO: "LA ESCUELA BUSCA LA MUJER ADULTA". MUNICIPIO DE CAMPAMENTO</t>
  </si>
  <si>
    <t>12.04.2016</t>
  </si>
  <si>
    <t>MUNICIPIO DE CAMPAMENTO</t>
  </si>
  <si>
    <t>https://www.contratos.gov.co/consultas/detalleProceso.do?numConstancia=16-12-4939796</t>
  </si>
  <si>
    <t>IMPLEMENTACIÓN DE ACCIONES AFIRMATIVAS PROYECTO: "LA ESCUELA BUSCA LA MUJER ADULTA". MUNICIPIO DE CHIGORODO</t>
  </si>
  <si>
    <t>11.04.2016</t>
  </si>
  <si>
    <t>MUNICIPIO DE CHIGORODO</t>
  </si>
  <si>
    <t>890980998-8</t>
  </si>
  <si>
    <t>DANIEL SEGUNDO ALVEREZ SOSA</t>
  </si>
  <si>
    <t>https://www.contratos.gov.co/consultas/detalleProceso.do?numConstancia=16-12-4941201</t>
  </si>
  <si>
    <t>IMPLEMENTACIÓN DE ACCIONES AFIRMATIVAS PROYECTO: "LA ESCUELA BUSCA LA MUJER ADULTA". MUNICIPIO DE DABEIBA</t>
  </si>
  <si>
    <t>04.04.2016</t>
  </si>
  <si>
    <t>MUNICIPIO DE DABEIBA</t>
  </si>
  <si>
    <t>890980094-5</t>
  </si>
  <si>
    <t>CRA MURILLO TORO NO. 10-75</t>
  </si>
  <si>
    <t>ANTONIO JOSE LARA VARELAS</t>
  </si>
  <si>
    <t>https://www.contratos.gov.co/consultas/detalleProceso.do?numConstancia=16-12-5008254</t>
  </si>
  <si>
    <t>IMPLEMENTACIÓN DE ACCIONES AFIRMATIVAS PROYECTO: "LA ESCUELA BUSCA LA MUJER ADULTA". MUNICIPIO DE LA CEJA</t>
  </si>
  <si>
    <t>08.04.2016</t>
  </si>
  <si>
    <t>MUNICIPIO DE LA CEJA</t>
  </si>
  <si>
    <t>890981207-5</t>
  </si>
  <si>
    <t>ELKIN RODOLFO OSPINA OSPINA</t>
  </si>
  <si>
    <t>https://www.contratos.gov.co/consultas/detalleProceso.do?numConstancia=16-12-4941219</t>
  </si>
  <si>
    <t>IMPLEMENTACIÓN DE ACCIONES AFIRMATIVAS PROYECTO: "LA ESCUELA BUSCA LA MUJER ADULTA". MUNICIPIO DE YONDO</t>
  </si>
  <si>
    <t>7.04.2016</t>
  </si>
  <si>
    <t>MUNICIPIO DE YONDO</t>
  </si>
  <si>
    <t>890984265-6</t>
  </si>
  <si>
    <t>GIBERT CARTAGENA ROJAS</t>
  </si>
  <si>
    <t>https://www.contratos.gov.co/consultas/detalleProceso.do?numConstancia=16-12-4940585</t>
  </si>
  <si>
    <t>IMPLEMENTACIÓN DE ACCIONES AFIRMATIVAS PROYECTO: "LA ESCUELA BUSCA LA MUJER ADULTA". MUNICIPIO DE ZARAGOZA</t>
  </si>
  <si>
    <t>3.05.2016</t>
  </si>
  <si>
    <t>MUNICIPIO DE ZARAGOZA</t>
  </si>
  <si>
    <t>890981150-4</t>
  </si>
  <si>
    <t>ALBEIRO DE JESUS MENOYOS ALVAREZ</t>
  </si>
  <si>
    <t>29.01.2016</t>
  </si>
  <si>
    <t>DESARROLLAR ACCIONES DE MOVILIZACIÓN SOCIAL DE PROMOCIÓN DE LOS DERECHOS HUMANOS DE LAS MUJERES EN EL MARCO DE LA CONMEMORACIÓN DEL 8 DE MARZO DÍA INTERNACIONAL DE LOS DERECHOS DE LA MUJER.</t>
  </si>
  <si>
    <t>03.03.2016</t>
  </si>
  <si>
    <t>04.03.2016</t>
  </si>
  <si>
    <t>30.05.2016</t>
  </si>
  <si>
    <t>MINIMA CUANTIA</t>
  </si>
  <si>
    <t>01.03.2016</t>
  </si>
  <si>
    <t>A-.16.1/1127/0-10107244110004</t>
  </si>
  <si>
    <t>EVENTOS PERFECTOS S.A.S.</t>
  </si>
  <si>
    <t>900025293-4</t>
  </si>
  <si>
    <t>CRA 43 A 18 SUR 135 OFICINA 617</t>
  </si>
  <si>
    <t>LINA MARIA CANO GOMEZ</t>
  </si>
  <si>
    <t>SANDRA MILENA ARANGO</t>
  </si>
  <si>
    <t>10.03.2016</t>
  </si>
  <si>
    <t>https://www.contratos.gov.co/consultas/detalleProceso.do?numConstancia=16-12-5008177</t>
  </si>
  <si>
    <t>19.08.2016</t>
  </si>
  <si>
    <t>ACTUALIZAR EL MODELO DE ENTRENAMIENTO POLÍTICO   “POLÍTICA PA´ MUJERES” DE PROPIEDAD DE LA GOBERNACIÓN DE ANTIOQUIA – SECRETARÍA DE LAS MUJERES  PARA IMPLEMENTAR EL PROCESO DE FORMACIÓN Y ACOMPAÑAMIENTO A UN GRUPO DE 500 MUJERES QUE OCUPAN O ASPIRAN A OCUPAR CARGOS DE ELECCIÓN POPULAR</t>
  </si>
  <si>
    <t>05.10.2016</t>
  </si>
  <si>
    <t>10.10.2016</t>
  </si>
  <si>
    <t>13.12.2016</t>
  </si>
  <si>
    <t>MENOR CUANTIA</t>
  </si>
  <si>
    <t>A.16.1/1127/0-1010/244210004</t>
  </si>
  <si>
    <t>EXPERTOS PROFESINALES EN SERVICIOS SOCIALES INTEGRALES - EPSI-</t>
  </si>
  <si>
    <t>811042638-0</t>
  </si>
  <si>
    <t>CALLE 50 NO. 49-44 OF. 301</t>
  </si>
  <si>
    <t>GLORIA ASTRID ZAPATA HOYOS</t>
  </si>
  <si>
    <t xml:space="preserve">Adriana María Cardona Bedoya </t>
  </si>
  <si>
    <t>https://www.contratos.gov.co/consultas/detalleProceso.do?numConstancia=16-12-4940130</t>
  </si>
  <si>
    <t>06.08.2016</t>
  </si>
  <si>
    <t>ADICION - IMPLEMENTACIÓN DE ACCIONES AFIRMATIVAS PARA LA PERMANENCIA DE LAS MUJERES ADULTAS MATRICULADAS EN EL PROYECTO: "LA ESCUELA BUSCA LA MUJER ADULTA". MUNICIPIO DE PEQUE</t>
  </si>
  <si>
    <t>07.10.2016</t>
  </si>
  <si>
    <t>20.04.2017</t>
  </si>
  <si>
    <t>26.09.2016</t>
  </si>
  <si>
    <t>MUNICIPIO DE PEQUE</t>
  </si>
  <si>
    <t>890982301-4</t>
  </si>
  <si>
    <t>ADALBERTO VALLE DAVID</t>
  </si>
  <si>
    <t>http://www.contratos.gov.co/consultas/detalleProceso.do?numConstancia=16-12-5016755</t>
  </si>
  <si>
    <t xml:space="preserve">DISEÑAR Y FORMULAR EL PLAN DEPARTAMENTAL PARA LA PROMOCIÓN, FORMALIZACIÓN Y FORTALECIMIENTO DE LAS ORGANIZACIONES DE MUEJRES </t>
  </si>
  <si>
    <t>11.10.2016</t>
  </si>
  <si>
    <t>A-.16.1/1127/0-1010/244210004</t>
  </si>
  <si>
    <t>IKALA - EMPRESA PARA EL DESARROLLO SOCIAL S.A.S</t>
  </si>
  <si>
    <t>811022703-6</t>
  </si>
  <si>
    <t>CALLE 53 no. 45-112 OFIC 1301</t>
  </si>
  <si>
    <t>LUZ MERY ALARCON GUISAO</t>
  </si>
  <si>
    <t>CLARA LIA ORTIZ BUSTAMANTE</t>
  </si>
  <si>
    <t>13.04.2016</t>
  </si>
  <si>
    <t>19.04.2015</t>
  </si>
  <si>
    <t>http://www.contratos.gov.co/consultas/detalleProceso.do?numConstancia=16-12-5016832</t>
  </si>
  <si>
    <t>IMPLEMENTACIÓN DE ACCIONES AFIRMATIVAS PROYECTO: "LA ESCUELA BUSCA LA MUJER ADULTA". MUNICIPIO DE AMALFI</t>
  </si>
  <si>
    <t>14.04.2016</t>
  </si>
  <si>
    <t>20.04.2016</t>
  </si>
  <si>
    <t>MUNICIPIO DE AMALFI</t>
  </si>
  <si>
    <t>890981518-0</t>
  </si>
  <si>
    <t>ROMAN FERNANDO MONSALVE</t>
  </si>
  <si>
    <t>http://www.contratos.gov.co/consultas/detalleProceso.do?numConstancia=16-12-5007936</t>
  </si>
  <si>
    <t>IMPLEMENTACIÓN DE ACCIONES AFIRMATIVAS PROYECTO: "LA ESCUELA BUSCA LA MUJER ADULTA". MUNICIPIO DE ARBOLETES</t>
  </si>
  <si>
    <t xml:space="preserve"> MUNICIPIO DE ARBOLETES</t>
  </si>
  <si>
    <t>890985623-4</t>
  </si>
  <si>
    <t>LORENZO ACUÑA ROMERO</t>
  </si>
  <si>
    <t>http://www.contratos.gov.co/consultas/detalleProceso.do?numConstancia=16-12-5017484</t>
  </si>
  <si>
    <t>IMPLEMENTACIÓN DE ACCIONES AFIRMATIVAS PROYECTO: "LA ESCUELA BUSCA LA MUJER ADULTA". MUNICIPIO DE BRICEÑO</t>
  </si>
  <si>
    <t>MUNICIPIO DE BRICEÑO</t>
  </si>
  <si>
    <t>890984415-4</t>
  </si>
  <si>
    <t>JOSE DANILO AGUDELO TORRES</t>
  </si>
  <si>
    <t>http://www.contratos.gov.co/consultas/detalleProceso.do?numConstancia=16-12-5008254</t>
  </si>
  <si>
    <t>IMPLEMENTACIÓN DE ACCIONES AFIRMATIVAS PROYECTO: "LA ESCUELA BUSCA LA MUJER ADULTA". MUNICIPIO DE CAREPA</t>
  </si>
  <si>
    <t>19.04.2016</t>
  </si>
  <si>
    <t>MUNICIIPIO DE CAREPA</t>
  </si>
  <si>
    <t>http://www.contratos.gov.co/consultas/detalleProceso.do?numConstancia=16-12-5008314</t>
  </si>
  <si>
    <t>IMPLEMENTACIÓN DE ACCIONES AFIRMATIVAS PROYECTO: "LA ESCUELA BUSCA LA MUJER ADULTA". MUNICIPIO DE CAUCASIA</t>
  </si>
  <si>
    <t xml:space="preserve"> MUNICIPIO DE CAUCASIA</t>
  </si>
  <si>
    <t>890906445-2</t>
  </si>
  <si>
    <t>OSCAR ANIBAL SUAREZ</t>
  </si>
  <si>
    <t>http://www.contratos.gov.co/consultas/detalleProceso.do?numConstancia=16-12-5008358</t>
  </si>
  <si>
    <t>IMPLEMENTACIÓN DE ACCIONES AFIRMATIVAS PROYECTO: "LA ESCUELA BUSCA LA MUJER ADULTA". MUNICIPIO DE COCORNA</t>
  </si>
  <si>
    <t>MUNICIPIO DE COCORNA</t>
  </si>
  <si>
    <t>890984634-0</t>
  </si>
  <si>
    <t>JOHAN ALBERTO RAMIREZ MEJIA</t>
  </si>
  <si>
    <t>20/042016</t>
  </si>
  <si>
    <t>https://www.contratos.gov.co/consultas/detalleProceso.do?numConstancia=16-12-4940474</t>
  </si>
  <si>
    <t>IMPLEMENTACIÓN DE ACCIONES AFIRMATIVAS PROYECTO: "LA ESCUELA BUSCA LA MUJER ADULTA". MUNICIPIO DE NECHI</t>
  </si>
  <si>
    <t xml:space="preserve"> MUNICIPIO DE NECHI</t>
  </si>
  <si>
    <t>890985354-8</t>
  </si>
  <si>
    <t>MIGUEL ENRIQUE FRANCO MENCO</t>
  </si>
  <si>
    <t>MARIA CONSUELO</t>
  </si>
  <si>
    <t>http://www.contratos.gov.co/consultas/detalleProceso.do?numConstancia=16-12-5016685</t>
  </si>
  <si>
    <t>IMPLEMENTACIÓN DE ACCIONES AFIRMATIVAS PROYECTO: "LA ESCUELA BUSCA LA MUJER ADULTA". MUNICIPIO DE PEQUE</t>
  </si>
  <si>
    <t>IMPLEMENTACIÓN DE ACCIONES AFIRMATIVAS PROYECTO: "LA ESCUELA BUSCA LA MUJER ADULTA". MUNICIPIO DE REMEDIOS</t>
  </si>
  <si>
    <t>MUNICIPIO DE REMEDIOS</t>
  </si>
  <si>
    <t>890984312-4</t>
  </si>
  <si>
    <t>LUCIA DEL SOCORRO CARVAJAL DE SILVERA</t>
  </si>
  <si>
    <t>IMPLEMENTACIÓN DE ACCIONES AFIRMATIVAS PROYECTO: "LA ESCUELA BUSCA LA MUJER ADULTA". MUNICIPIO DE SABANALARGA</t>
  </si>
  <si>
    <t>MUNICIPIO DE SABANALARGA</t>
  </si>
  <si>
    <t>890983736-9</t>
  </si>
  <si>
    <t>CESAR ALONSO CUADROS GEORGE</t>
  </si>
  <si>
    <t>http://www.contratos.gov.co/consultas/detalleProceso.do?numConstancia=16-12-5016392</t>
  </si>
  <si>
    <t>IMPLEMENTACIÓN DE ACCIONES AFIRMATIVAS PROYECTO: "LA ESCUELA BUSCA LA MUJER ADULTA". MUNICIPIO DE SAN ANDRES DE CUERQUIA</t>
  </si>
  <si>
    <t>MUNICIPIO DE SAN ANDRES DE CUERQUIA</t>
  </si>
  <si>
    <t>890981868-3</t>
  </si>
  <si>
    <t>EDUAR ROLANDO PINO ARANGO</t>
  </si>
  <si>
    <t>http://www.contratos.gov.co/consultas/detalleProceso.do?numConstancia=16-12-5017066</t>
  </si>
  <si>
    <t>IMPLEMENTACIÓN DE ACCIONES AFIRMATIVAS PROYECTO: "LA ESCUELA BUSCA LA MUJER ADULTA". MUNICIPIO DE SAN VICENTE</t>
  </si>
  <si>
    <t>18.04.2016</t>
  </si>
  <si>
    <t xml:space="preserve"> MUNICIPIO DE SAN VICENTE</t>
  </si>
  <si>
    <t>890982506-7</t>
  </si>
  <si>
    <t>ROBERTO DE JESUS JARAMILLO MARIN</t>
  </si>
  <si>
    <t>http://www.contratos.gov.co/consultas/detalleProceso.do?numConstancia=16-12-5017189</t>
  </si>
  <si>
    <t>IMPLEMENTACIÓN DE ACCIONES AFIRMATIVAS PROYECTO: "LA ESCUELA BUSCA LA MUJER ADULTA". MUNICIPIO DE TARAZA</t>
  </si>
  <si>
    <t>MUNICIPIO DE TARAZA</t>
  </si>
  <si>
    <t>890984295-7</t>
  </si>
  <si>
    <t>GLADIS REBECA MUGUEL VIDES</t>
  </si>
  <si>
    <t>http://www.contratos.gov.co/consultas/detalleProceso.do?numConstancia=16-12-5017335</t>
  </si>
  <si>
    <t>IMPLEMENTACIÓN DE ACCIONES AFIRMATIVAS PROYECTO: "LA ESCUELA BUSCA LA MUJER ADULTA". MUNICIPIO DE TOLEDO</t>
  </si>
  <si>
    <t>MUNICIPIO DE TOLEDO</t>
  </si>
  <si>
    <t>890981367-5</t>
  </si>
  <si>
    <t>JHONNY ALBERTO MARIN MUÑETON</t>
  </si>
  <si>
    <t>http://www.contratos.gov.co/consultas/detalleProceso.do?numConstancia=16-12-5017443</t>
  </si>
  <si>
    <t>IMPLEMENTACIÓN DE ACCIONES AFIRMATIVAS PROYECTO: "LA ESCUELA BUSCA LA MUJER ADULTA". MUNICIPIO DE URRAO</t>
  </si>
  <si>
    <t>MUNICIPIO DE URRAO</t>
  </si>
  <si>
    <t>secop 5/7/2016</t>
  </si>
  <si>
    <t>IMPLEMENTACIÓN DE ACCIONES AFIRMATIVAS PROYECTO: "LA ESCUELA BUSCA LA MUJER ADULTA". MUNICIPIO DE YARUMAL</t>
  </si>
  <si>
    <t>MUNICIIPIO DE YARUMAL</t>
  </si>
  <si>
    <t>890980096-1</t>
  </si>
  <si>
    <t>JULIO ANIBLA AREIZA PALACIO</t>
  </si>
  <si>
    <t>https://www.contratos.gov.co/consultas/detalleProceso.do?numConstancia=16-13-4680220</t>
  </si>
  <si>
    <t>IMPLEMENTACIÓN DE ACCIONES AFIRMATIVAS PROYECTO: "LA ESCUELA BUSCA LA MUJER ADULTA". MUNICIPIO DE ANORI</t>
  </si>
  <si>
    <t>15.04.2016</t>
  </si>
  <si>
    <t>11.04.2015</t>
  </si>
  <si>
    <t>MUNICIPIO DE ANORI</t>
  </si>
  <si>
    <t>890982489-1</t>
  </si>
  <si>
    <t>NICOLAS GUILLERMO HERON ARANGO</t>
  </si>
  <si>
    <t>http://www.contratos.gov.co/consultas/detalleProceso.do?numConstancia=16-12-5008806</t>
  </si>
  <si>
    <t>IMPLEMENTACIÓN DE ACCIONES AFIRMATIVAS PROYECTO: "LA ESCUELA BUSCA LA MUJER ADULTA". MUNICIPIO DE CACERES</t>
  </si>
  <si>
    <t>MUNICIPIO DECACERES</t>
  </si>
  <si>
    <t>890981567-1</t>
  </si>
  <si>
    <t>JOSE MERCEDES BERRIO BERRIO</t>
  </si>
  <si>
    <t>http://www.contratos.gov.co/consultas/detalleProceso.do?numConstancia=16-12-5016308</t>
  </si>
  <si>
    <t>IMPLEMENTACIÓN DE ACCIONES AFIRMATIVAS PROYECTO: "LA ESCUELA BUSCA LA MUJER ADULTA". MUNICIPIO DE EL BAGRE</t>
  </si>
  <si>
    <t>MUNICIPIO DE  EL BAGRE</t>
  </si>
  <si>
    <t>890984221-2</t>
  </si>
  <si>
    <t>ANGEL MESA CASTRO</t>
  </si>
  <si>
    <t>IMPLEMENTACIÓN DE ACCIONES AFIRMATIVAS PROYECTO: "LA ESCUELA BUSCA LA MUJER ADULTA". MUNICIPIO DE LIBORINA</t>
  </si>
  <si>
    <t>MUNICIPIO DE  LIBORINA</t>
  </si>
  <si>
    <t>890983672-6</t>
  </si>
  <si>
    <t>OSCAR ALBEIRO HENAO PULGARIN</t>
  </si>
  <si>
    <t>http://www.contratos.gov.co/consultas/detalleProceso.do?numConstancia=16-12-5016463</t>
  </si>
  <si>
    <t>IMPLEMENTACIÓN DE ACCIONES AFIRMATIVAS PROYECTO: "LA ESCUELA BUSCA LA MUJER ADULTA". MUNICIPIO DE MUTATA</t>
  </si>
  <si>
    <t>MUNICIPIO DE MUTATA</t>
  </si>
  <si>
    <t xml:space="preserve">JAIRO ENRIQUE ORTIZ PALACIOS </t>
  </si>
  <si>
    <t>https://www.contratos.gov.co/consultas/detalleProceso.do?numConstancia=16-12-4939622</t>
  </si>
  <si>
    <t>IMPLEMENTACIÓN DE ACCIONES AFIRMATIVAS PROYECTO: "LA ESCUELA BUSCA LA MUJER ADULTA". MUNICIPIO DE OLAYA</t>
  </si>
  <si>
    <t>MUNICIPIO DE OLAYA</t>
  </si>
  <si>
    <t>890984161-9</t>
  </si>
  <si>
    <t>OBER DE JESUS HERNANDEZ ACEVEDO</t>
  </si>
  <si>
    <t>IMPLEMENTACIÓN DE ACCIONES AFIRMATIVAS PROYECTO: "LA ESCUELA BUSCA LA MUJER ADULTA". MUNICIPIO DE SANTAFE DE ANTIOQUIA</t>
  </si>
  <si>
    <t>MUNICIPIO DESANTAFE DE ANTIOQUIA</t>
  </si>
  <si>
    <t>890907569-1</t>
  </si>
  <si>
    <t>SAULO ARMANDO RIVERA FERNANDEZ</t>
  </si>
  <si>
    <t>http://www.contratos.gov.co/consultas/detalleProceso.do?numConstancia=16-12-5015599</t>
  </si>
  <si>
    <t>IMPLEMENTACIÓN DE ACCIONES AFIRMATIVAS PROYECTO: "LA ESCUELA BUSCA LA MUJER ADULTA". MUNICIPIO DE VALDIVIA</t>
  </si>
  <si>
    <t>MUNICIPIO DE VALDIVIA</t>
  </si>
  <si>
    <t>890981106-1</t>
  </si>
  <si>
    <t xml:space="preserve">JONAS DARIO HENAO CARDONA </t>
  </si>
  <si>
    <t>http://www.contratos.gov.co/consultas/detalleProceso.do?numConstancia=16-12-5008852</t>
  </si>
  <si>
    <t>AUNAR ESFUERZOS PARA DISEÑAR Y PONER EN MARCHA EN SU PRIMERA FASE, LA ESTRATEGIA DE TRANSVERSALIZACIÓN DEL ENFOQUE DE GÉNERO EN EL DEPARTAMENTO DE ANTIOQUIA, ACERCANDO A LAS ADMINISTRACIONES MUNICIPALES Y A LAS ORGANIZACIONES DE MUJERES A LOS PLANES, PROGRAMAS Y PROYECTOS DE LA SECRETARÍA DE LAS MUJERES Y DEL PLAN DE DESARROLLO DEPARTAMENTAL PARA LA ARTICULACIÓN, COORDINACIÓN Y EJECUCIÓN DE LOS MISMOS, DE MANERA QUE CONTRIBUYA A CERRAR LAS BRECHAS DE GÉNERO EN PARTICIPACIÓN SOCIAL Y POLÍTICA, AUTONOMÍA ECONÓMICA, SEGURIDAD PÚBLICA Y EDUCACIÓN CON ENFOQUE DE GÉNERO EN LOS MUNICIPIOS ANTIOQUEÑOS</t>
  </si>
  <si>
    <t>2.05.2016</t>
  </si>
  <si>
    <t>10.05.2016</t>
  </si>
  <si>
    <t>25.05.2016</t>
  </si>
  <si>
    <t>TECNOLOGICO DE ANTIOQUIA</t>
  </si>
  <si>
    <t>890905419-6</t>
  </si>
  <si>
    <t>CALLE 78 B 72A 220</t>
  </si>
  <si>
    <t>LORENZO PORTOCARREÑO SIERRA</t>
  </si>
  <si>
    <t>ADRIANA MARIA OSORIO CARDONA</t>
  </si>
  <si>
    <t>https://www.contratos.gov.co/consultas/detalleProceso.do?numConstancia=16-12-4940525</t>
  </si>
  <si>
    <t>PRESTAR LOS SERVICIOS PROFESIONALES COMO ABOGADA, CON EL FIN DE ORIENTAR Y ACOMPAÑAR A LA SECRETARÍA DE LAS MUJERES DE ANTIOQUIA, LA INSTITUCIONALIDAD RESPONSABLE DE LA PREVENCIÓN, ATENCIÓN Y ERRADICACIÓN DE LAS VIOLENCIAS CONTRA LAS MUJERES; ASÍ COMO A LA CIUDADANÍA EN GENERAL SOBRE LA NORMATIVIDAD, SERVICIOS, RUTAS, PROCEDIMIENTOS Y DEMÁS ASUNTOS RELACIONADOS CON LOS DERECHOS HUMANOS DE LAS MUJERES Y LA PREVENCIÓN DE LA VIOLENCIA BASADA EN GÉNERO.</t>
  </si>
  <si>
    <t>02.05.2016</t>
  </si>
  <si>
    <t>22.04.2016</t>
  </si>
  <si>
    <t>PATRICIA DEL SOCORRO MARTINEZ</t>
  </si>
  <si>
    <t xml:space="preserve">CALLE 41 NO. 42A 60 </t>
  </si>
  <si>
    <t>https://www.contratos.gov.co/consultas/detalleProceso.do?numConstancia=16-12-5034064</t>
  </si>
  <si>
    <t>PRESTAR LOS SERVICIOS PROFESIONALES COMO COMUNICADORA CON CONOCIMIENTOS EN MERCADEO GERENCIAL Y/O INNOVACIÓN, CON EL FIN DE APOYAR LA SEGURIDAD ECONÓMICA DE LAS MUJERES POR MEDIO DEL DISEÑO, ELABORACIÓN Y PROMOCIÓN DE PROYECTOS ECONÓMICOS DE LAS ORGANIZACIONES DE MUJERES DEL DEPARTAMENTO DE ANTIOQUIA.</t>
  </si>
  <si>
    <t>MONICA MARIA MATTA HERRERA</t>
  </si>
  <si>
    <t>CARRERA 33 AA 78A 97 AP 101</t>
  </si>
  <si>
    <t>https://www.contratos.gov.co/consultas/detalleProceso.do?numConstancia=16-13-5086529</t>
  </si>
  <si>
    <t>21.06.2016</t>
  </si>
  <si>
    <t>PRESTAR LOS SERVICIOS PARA REALIZAR EN EL DEPARTAMENTO DE ANTIOQUIA EL DÍA DE LA MADRE COMUNITARIA, FAMI, SUSTITUTA Y DE HOGARES DE PASO</t>
  </si>
  <si>
    <t>23.8.2016</t>
  </si>
  <si>
    <t>24.08.2016</t>
  </si>
  <si>
    <t>4.12.2016</t>
  </si>
  <si>
    <t>23.08.2016</t>
  </si>
  <si>
    <t>A-.16.1/1127/0-1010/244340004</t>
  </si>
  <si>
    <t>https://www.contratos.gov.co/consultas/detalleProceso.do?numConstancia=16-11-5289732</t>
  </si>
  <si>
    <t>26.07.2016</t>
  </si>
  <si>
    <t>DISEÑO E IMPLEMENTACIÓN DE UN TALLER DE FORMACIÓN EN EQUIDAD DE GÉNERO.</t>
  </si>
  <si>
    <t>27.09.2016</t>
  </si>
  <si>
    <t>29.09.2016</t>
  </si>
  <si>
    <t>IKALA EMPRESA PARA EL DESARROLLO SOCIAL S.A.S</t>
  </si>
  <si>
    <t xml:space="preserve">MARIA MERCEDEZ </t>
  </si>
  <si>
    <t>XXXX</t>
  </si>
  <si>
    <t>https://www.contratos.gov.co/consultas/detalleProceso.do?numConstancia=16-11-5450897</t>
  </si>
  <si>
    <t xml:space="preserve">EJECUCIÓN DE LA PRIMERA FASE DEL CONCURSO MUJERES EMPRENDEDORAS EN EL DEPARTAMENTO DE ANTIOQUIA QUE INCLUYE: DISEÑO DEL CONCURSO, CONVOCATORIA, SELECCIÓN DE BENEFICIARIAS Y LANZAMIENTO DEL MISMO.  </t>
  </si>
  <si>
    <t>3.10.2016</t>
  </si>
  <si>
    <t>13.09.2016</t>
  </si>
  <si>
    <t>UNIVERSIDAD DE ANTIOQUIA</t>
  </si>
  <si>
    <t>CALLE 67 NO. 53-108</t>
  </si>
  <si>
    <t>MAURICIO ALVIAR RAMIREZ</t>
  </si>
  <si>
    <t>https://www.contratos.gov.co/consultas/detalleProceso.do?numConstancia=16-12-5556726</t>
  </si>
  <si>
    <t>2.11.2016</t>
  </si>
  <si>
    <t>BRINDAR HERRAMIENTAS FORMATIVAS EN EQUIDAD DE GENERO A LAS MUJERES RURALES Y URBANAS DEL MUNICIPIO DE CAREPA</t>
  </si>
  <si>
    <t>29.11.2016</t>
  </si>
  <si>
    <t>23.11.2016</t>
  </si>
  <si>
    <t>MUNICIPIO DE CAREPA</t>
  </si>
  <si>
    <t>BRINDAR HERRAMIENTAS FORMATIVAS EN EQUIDAD DE GENERO A LAS MUJERES RURALES Y URBANAS DEL MUNICIPIO DE MUTATA</t>
  </si>
  <si>
    <t>JAIRO ENRIQUE ORTIZ PALACIOS</t>
  </si>
  <si>
    <t>04.05.2016</t>
  </si>
  <si>
    <t>junio</t>
  </si>
  <si>
    <t>FORTALECER LA INSTITUCIONALIDAD LOCAL DE GÉNERO Y LAS ORGANIZACIONES DE MUJERES APOYANDO SUS INICIATIVAS Y SUS OBJETOS MISIONALES.</t>
  </si>
  <si>
    <t>8.06.2016</t>
  </si>
  <si>
    <t>10.06.2016</t>
  </si>
  <si>
    <t>3.06.2016</t>
  </si>
  <si>
    <t>A-.16.1/1127/0-1010244210004</t>
  </si>
  <si>
    <t>PRONOSTICOS SAS</t>
  </si>
  <si>
    <t>900782587-0</t>
  </si>
  <si>
    <t>TV 39 NO. 72-90 OFICINA 603</t>
  </si>
  <si>
    <t>JUAN MANUEL BOTERO RESTREPO</t>
  </si>
  <si>
    <t>Cerro Quitasol</t>
  </si>
  <si>
    <t>EMILIO CALLE</t>
  </si>
  <si>
    <t>2017-AS-34-0008</t>
  </si>
  <si>
    <t>EFRAÍM BUITRAGO</t>
  </si>
  <si>
    <t>MARÍA MERCEDES ORTEGA</t>
  </si>
  <si>
    <t>DECRETO 092 DE 2017</t>
  </si>
  <si>
    <t>FUNDACIÓN EDUCATIVA FUNDAESCALA</t>
  </si>
  <si>
    <t>900071780-5</t>
  </si>
  <si>
    <t xml:space="preserve">CARLOS EMILIO BARRERA ROLDAN </t>
  </si>
  <si>
    <t>ADRIANA CARDONA - JULIAN GIRALDO</t>
  </si>
  <si>
    <t>https://community.secop.gov.co/Public/Tendering/ContractNoticeManagement/Index?currentLanguage=es-CO&amp;Page=login&amp;Country=CO&amp;SkinName=CCE</t>
  </si>
  <si>
    <t>JUNIO</t>
  </si>
  <si>
    <t>Fortalecer e implementar proyecto granjas siembra para la seguridad alimentaria u seguridad económica de las mujeres rurales del Departamento de Antioquia</t>
  </si>
  <si>
    <t>CONVENIOS CON ORGANISMOS INTERNACIONALES</t>
  </si>
  <si>
    <t>PMA</t>
  </si>
  <si>
    <t>CARLO SCARAMELLA</t>
  </si>
  <si>
    <t>https://www.contratos.gov.co/consultas/detalleProceso.do?numConstancia=19-4-9379092</t>
  </si>
  <si>
    <t>Proyectos Productivos</t>
  </si>
  <si>
    <t>A,08,08,1/1139/0-1010/330104000/14-0025/001</t>
  </si>
  <si>
    <t>Implementación cualición de municipios</t>
  </si>
  <si>
    <t>A,14,10,1/1136/0-1010/331101000/07-0049/001</t>
  </si>
  <si>
    <t>Desarrollo de Políticas Públicas</t>
  </si>
  <si>
    <t>A,14,09,1/1125/0-1010/331201000/07-0090/001</t>
  </si>
  <si>
    <t xml:space="preserve">Fortalecer la capacidad productiva y de comercialización de las artesanas que fabrican en cerámica para la inclusión de las mujeres en la economía del municipio de San Rafael, Antioquia. </t>
  </si>
  <si>
    <t>A,16,10,1/1127/4-1011/330903000/07-0070/001</t>
  </si>
  <si>
    <t>MUNICIPIO DE SAN RAFAEL</t>
  </si>
  <si>
    <t>890982123-1</t>
  </si>
  <si>
    <t>ABAD DE JESUS MARIN ARCILA</t>
  </si>
  <si>
    <t>MARÍA CONSUELO MESA</t>
  </si>
  <si>
    <t>https://www.contratos.gov.co/consultas/detalleProceso.do?numConstancia=19-4-9507415</t>
  </si>
  <si>
    <t>Fortalecer las unidades productivas de confecciones lideradas por las asociaciones y grupos de mujeres emprendedoras del municipio de Amalfi.</t>
  </si>
  <si>
    <t>ROMAN FERNANDO MONSALVE SANCHEZ</t>
  </si>
  <si>
    <t>https://www.contratos.gov.co/consultas/detalleProceso.do?numConstancia=19-4-9507214</t>
  </si>
  <si>
    <t>Cofinanciar el proyecto “Casa de la Mujer en el Municipio de Yalí – Antioquia”.</t>
  </si>
  <si>
    <t>A,16,10,1/1127/4-1011/330901000/07-0065/001</t>
  </si>
  <si>
    <t>MUNICIPIO DE YALÍ</t>
  </si>
  <si>
    <t>890980964-8</t>
  </si>
  <si>
    <t>SANDRA MILENA RAMIREZ PÉREZ</t>
  </si>
  <si>
    <t>https://www.contratos.gov.co/consultas/detalleProceso.do?numConstancia=19-4-9525862</t>
  </si>
  <si>
    <t xml:space="preserve">Fortalecer el Centro Empresarial y de Formación para las Mujeres del Municipio de Segovia-Antioquia. </t>
  </si>
  <si>
    <t>MUNICIPIO DE SEGOVIA</t>
  </si>
  <si>
    <t>890981391-2</t>
  </si>
  <si>
    <t>GUSTAVO ALONSO TOBON VELEZ</t>
  </si>
  <si>
    <t>https://www.contratos.gov.co/consultas/detalleProceso.do?numConstancia=19-4-9540151</t>
  </si>
  <si>
    <t>Realizar acciones para el fortalecimiento e implementación de la política pública de las mujeres del municipio de Ituango.</t>
  </si>
  <si>
    <t>A,16,10,1/1127/4-1011/330902000/07-0071/001</t>
  </si>
  <si>
    <t>MUNICIPIO DE ITUANGO</t>
  </si>
  <si>
    <t>890982278-2</t>
  </si>
  <si>
    <t>HERNAN DARIO ALVAREZ URIBE</t>
  </si>
  <si>
    <t>ADRIANA MARÍA OSORIO CARDONA</t>
  </si>
  <si>
    <t>https://www.contratos.gov.co/consultas/detalleProceso.do?numConstancia=19-4-9540219</t>
  </si>
  <si>
    <t xml:space="preserve">Fortalecer las asociaciones de mujeres del Municipio Argelia en proyectos de formación en equidad de género.  </t>
  </si>
  <si>
    <t>MUNICIPIO DE ARGELIA</t>
  </si>
  <si>
    <t>890981786-8</t>
  </si>
  <si>
    <t>BAIRON MARTINEZ MORALES</t>
  </si>
  <si>
    <t>https://www.contratos.gov.co/consultas/detalleProceso.do?numConstancia=19-4-9573430</t>
  </si>
  <si>
    <t>https://community.secop.gov.co/Public/Tendering/ContractNoticePhases/View?PPI=CO1.PPI.2908980&amp;isFromPublicArea=True&amp;isModal=False</t>
  </si>
  <si>
    <t xml:space="preserve">ADICIÓN </t>
  </si>
  <si>
    <t>16/082019</t>
  </si>
  <si>
    <t>https://community.secop.gov.co/Public/Tendering/ContractNoticePhases/View?PPI=CO1.PPI.4087044&amp;isFromPublicArea=True&amp;isModal=False</t>
  </si>
  <si>
    <t>LUIS FERNANDO DIAZ STEFENN</t>
  </si>
  <si>
    <t>822005122-5</t>
  </si>
  <si>
    <t>CORPORACIÓN AGROEMPRESARIAL DE LOS LLANOS - CORPOLLANOS</t>
  </si>
  <si>
    <t>Consolidar la tercera fase del Concurso de Mujeres Emprendedoras.</t>
  </si>
  <si>
    <t>A,1,7,2/1115/4-1011/330401000/02-0178/001</t>
  </si>
  <si>
    <t>Implementación del Modelo educativo que corresponde a los nuevos requerimientos</t>
  </si>
  <si>
    <t>OLGA PATRICIA</t>
  </si>
  <si>
    <t>JURGEN CHIARI ESCOBAR</t>
  </si>
  <si>
    <t>860078643-1</t>
  </si>
  <si>
    <t>Realizar un diplomado virtual en Neuroeducación y equidad de género para directivas docentes y personal docente de Instituciones Educativas de municipios no certificados del Departamento de Antioquia y funcionarias/os de la Secretaria de las Mujeres y la Secretaría de Educación</t>
  </si>
  <si>
    <t>https://community.secop.gov.co/Public/Tendering/ContractNoticePhases/View?PPI=CO1.PPI.3791465&amp;isFromPublicArea=True&amp;isModal=False</t>
  </si>
  <si>
    <t>ANA CAROLINA PEREZ Y JUAN FERNANDO ARENAS</t>
  </si>
  <si>
    <t>SANTIAGO BECERRA RAMIREZ</t>
  </si>
  <si>
    <t>900448293-1</t>
  </si>
  <si>
    <t>ENLACE ESTRATEGICO EE</t>
  </si>
  <si>
    <t>Administrar y gestionar el sistema unificado de las mujeres - SUIM (www.mujeresantioquia.gov.co)</t>
  </si>
  <si>
    <t xml:space="preserve">DIRECCION </t>
  </si>
  <si>
    <t>Direccion de Fortalecimiento Institucional Investigaciones y Comunicaciones</t>
  </si>
  <si>
    <t>Direccion de Desarrollo Humano y socioeconomica</t>
  </si>
  <si>
    <t>DIRECCION</t>
  </si>
  <si>
    <t>Direccion de fortalalecimiento Institucional Investigaciones y comunicaciones</t>
  </si>
  <si>
    <t>Direccion de Fortalecimiento Institucional Investigaciones y comunicaciones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</si>
</sst>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quot;$&quot;\ * #,##0_-;_-&quot;$&quot;\ * &quot;-&quot;_-;_-@_-"/>
    <numFmt numFmtId="164" formatCode="dd\-mmm\-yyyy"/>
    <numFmt numFmtId="165" formatCode="yyyy/mm/dd"/>
  </numFmts>
  <fonts count="28">
    <font>
      <sz val="11"/>
      <color theme="1"/>
      <name val="Calibri"/>
      <family val="2"/>
      <scheme val="minor"/>
    </font>
    <font>
      <sz val="10"/>
      <name val="Arial"/>
      <family val="2"/>
    </font>
    <font>
      <b/>
      <sz val="8"/>
      <color indexed="81"/>
      <name val="Tahoma"/>
      <family val="2"/>
    </font>
    <font>
      <sz val="8"/>
      <color indexed="81"/>
      <name val="Tahoma"/>
      <family val="2"/>
    </font>
    <font>
      <b/>
      <sz val="9"/>
      <color indexed="81"/>
      <name val="Tahoma"/>
      <family val="2"/>
    </font>
    <font>
      <sz val="9"/>
      <color indexed="81"/>
      <name val="Tahoma"/>
      <family val="2"/>
    </font>
    <font>
      <u/>
      <sz val="11"/>
      <color theme="10"/>
      <name val="Calibri"/>
      <family val="2"/>
      <scheme val="minor"/>
    </font>
    <font>
      <sz val="8"/>
      <color theme="1"/>
      <name val="Arial"/>
      <family val="2"/>
    </font>
    <font>
      <b/>
      <sz val="8"/>
      <name val="Arial"/>
      <family val="2"/>
    </font>
    <font>
      <sz val="10"/>
      <color theme="1"/>
      <name val="Arial"/>
      <family val="2"/>
    </font>
    <font>
      <sz val="11"/>
      <color theme="1"/>
      <name val="Calibri"/>
      <family val="2"/>
      <scheme val="minor"/>
    </font>
    <font>
      <sz val="11"/>
      <color theme="1"/>
      <name val="Calibri  "/>
    </font>
    <font>
      <sz val="11"/>
      <name val="Calibri  "/>
    </font>
    <font>
      <u/>
      <sz val="11"/>
      <color theme="10"/>
      <name val="Calibri  "/>
    </font>
    <font>
      <b/>
      <sz val="11"/>
      <name val="Calibri  "/>
    </font>
    <font>
      <sz val="11"/>
      <color rgb="FF000000"/>
      <name val="Arial"/>
      <family val="2"/>
    </font>
    <font>
      <sz val="8"/>
      <name val="Arial"/>
      <family val="2"/>
    </font>
    <font>
      <sz val="10"/>
      <color theme="1"/>
      <name val="Arial monospaced for SAP"/>
      <family val="3"/>
    </font>
    <font>
      <u/>
      <sz val="10"/>
      <color theme="10"/>
      <name val="Calibri"/>
      <family val="2"/>
      <scheme val="minor"/>
    </font>
    <font>
      <b/>
      <sz val="10"/>
      <color theme="1"/>
      <name val="Arial"/>
      <family val="2"/>
    </font>
    <font>
      <sz val="10"/>
      <color rgb="FF000000"/>
      <name val="Arial"/>
      <family val="2"/>
    </font>
    <font>
      <sz val="11"/>
      <color indexed="8"/>
      <name val="Calibri"/>
      <family val="2"/>
    </font>
    <font>
      <sz val="10"/>
      <color rgb="FF000000"/>
      <name val="Calibri"/>
      <family val="2"/>
      <scheme val="minor"/>
    </font>
    <font>
      <sz val="10"/>
      <color theme="1"/>
      <name val="Calibri"/>
      <family val="2"/>
      <scheme val="minor"/>
    </font>
    <font>
      <sz val="11"/>
      <color theme="1"/>
      <name val="Arial"/>
      <family val="2"/>
    </font>
    <font>
      <sz val="8"/>
      <color rgb="FF000000"/>
      <name val="Arial"/>
      <family val="2"/>
    </font>
    <font>
      <u/>
      <sz val="8"/>
      <color theme="10"/>
      <name val="Arial"/>
      <family val="2"/>
    </font>
    <font>
      <u/>
      <sz val="11"/>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s>
  <cellStyleXfs count="5">
    <xf numFmtId="0" fontId="0" fillId="0" borderId="0"/>
    <xf numFmtId="0" fontId="1" fillId="0" borderId="0"/>
    <xf numFmtId="0" fontId="1" fillId="0" borderId="0"/>
    <xf numFmtId="0" fontId="6" fillId="0" borderId="0" applyNumberFormat="0" applyFill="0" applyBorder="0" applyAlignment="0" applyProtection="0"/>
    <xf numFmtId="42" fontId="10" fillId="0" borderId="0" applyFont="0" applyFill="0" applyBorder="0" applyAlignment="0" applyProtection="0"/>
  </cellStyleXfs>
  <cellXfs count="351">
    <xf numFmtId="0" fontId="0" fillId="0" borderId="0" xfId="0"/>
    <xf numFmtId="0" fontId="8" fillId="2" borderId="1" xfId="1" applyFont="1" applyFill="1" applyBorder="1" applyAlignment="1">
      <alignment horizontal="center" vertical="center" wrapText="1"/>
    </xf>
    <xf numFmtId="165" fontId="8" fillId="2" borderId="1" xfId="1"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0" xfId="0" applyFont="1" applyFill="1" applyAlignment="1">
      <alignment horizontal="center" vertical="center" wrapText="1"/>
    </xf>
    <xf numFmtId="3" fontId="1" fillId="0" borderId="1" xfId="1"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2" borderId="5" xfId="1" applyFont="1" applyFill="1" applyBorder="1" applyAlignment="1">
      <alignment horizontal="center" vertical="center" wrapText="1"/>
    </xf>
    <xf numFmtId="0" fontId="11" fillId="3" borderId="1" xfId="0" applyFont="1" applyFill="1" applyBorder="1" applyAlignment="1">
      <alignment horizontal="center" vertical="center" wrapText="1"/>
    </xf>
    <xf numFmtId="1" fontId="11" fillId="3" borderId="1" xfId="0" applyNumberFormat="1" applyFont="1" applyFill="1" applyBorder="1" applyAlignment="1">
      <alignment horizontal="center" vertical="center" wrapText="1"/>
    </xf>
    <xf numFmtId="1" fontId="11" fillId="3" borderId="1" xfId="0" applyNumberFormat="1" applyFont="1" applyFill="1" applyBorder="1" applyAlignment="1">
      <alignment horizontal="center" vertical="center"/>
    </xf>
    <xf numFmtId="0" fontId="12" fillId="3" borderId="1" xfId="1" applyFont="1" applyFill="1" applyBorder="1" applyAlignment="1">
      <alignment horizontal="center" vertical="center" wrapText="1"/>
    </xf>
    <xf numFmtId="0" fontId="12" fillId="3" borderId="2" xfId="1" applyFont="1" applyFill="1" applyBorder="1" applyAlignment="1">
      <alignment horizontal="center" vertical="center" wrapText="1"/>
    </xf>
    <xf numFmtId="0" fontId="11" fillId="3" borderId="0" xfId="0" applyFont="1" applyFill="1" applyAlignment="1">
      <alignment horizontal="center" vertical="center" wrapText="1"/>
    </xf>
    <xf numFmtId="0" fontId="14" fillId="3" borderId="1" xfId="1" applyFont="1" applyFill="1" applyBorder="1" applyAlignment="1">
      <alignment horizontal="center" vertical="center" wrapText="1"/>
    </xf>
    <xf numFmtId="3" fontId="14" fillId="3" borderId="1" xfId="1" applyNumberFormat="1" applyFont="1" applyFill="1" applyBorder="1" applyAlignment="1">
      <alignment horizontal="center" vertical="center" wrapText="1"/>
    </xf>
    <xf numFmtId="164" fontId="14" fillId="3" borderId="1" xfId="1" applyNumberFormat="1" applyFont="1" applyFill="1" applyBorder="1" applyAlignment="1">
      <alignment horizontal="center" vertical="center" wrapText="1"/>
    </xf>
    <xf numFmtId="1" fontId="14" fillId="3" borderId="1" xfId="1" applyNumberFormat="1" applyFont="1" applyFill="1" applyBorder="1" applyAlignment="1">
      <alignment horizontal="center" vertical="center" wrapText="1"/>
    </xf>
    <xf numFmtId="165" fontId="14" fillId="3" borderId="1" xfId="1"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0" xfId="0" applyFont="1" applyFill="1" applyAlignment="1">
      <alignment horizontal="center" vertical="center" wrapText="1"/>
    </xf>
    <xf numFmtId="0" fontId="11" fillId="3" borderId="3" xfId="0" applyFont="1" applyFill="1" applyBorder="1" applyAlignment="1">
      <alignment horizontal="center" vertical="center" wrapText="1"/>
    </xf>
    <xf numFmtId="3" fontId="12" fillId="3" borderId="2" xfId="1"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13" xfId="0" applyFont="1" applyFill="1" applyBorder="1" applyAlignment="1">
      <alignment horizontal="center" vertical="center" wrapText="1"/>
    </xf>
    <xf numFmtId="14" fontId="11" fillId="3" borderId="9" xfId="0" applyNumberFormat="1" applyFont="1" applyFill="1" applyBorder="1" applyAlignment="1">
      <alignment horizontal="center" vertical="center" wrapText="1"/>
    </xf>
    <xf numFmtId="14" fontId="11" fillId="3" borderId="2" xfId="0" applyNumberFormat="1" applyFont="1" applyFill="1" applyBorder="1" applyAlignment="1">
      <alignment horizontal="center" vertical="center" wrapText="1"/>
    </xf>
    <xf numFmtId="14" fontId="11" fillId="3" borderId="14" xfId="0" applyNumberFormat="1" applyFont="1" applyFill="1" applyBorder="1" applyAlignment="1">
      <alignment horizontal="center" vertical="center" wrapText="1"/>
    </xf>
    <xf numFmtId="0" fontId="6" fillId="3" borderId="1" xfId="3" applyFill="1" applyBorder="1" applyAlignment="1">
      <alignment horizontal="center" vertical="center" wrapText="1"/>
    </xf>
    <xf numFmtId="3" fontId="11" fillId="3" borderId="0" xfId="0" applyNumberFormat="1" applyFont="1" applyFill="1" applyAlignment="1">
      <alignment horizontal="center" vertical="center" wrapText="1"/>
    </xf>
    <xf numFmtId="0" fontId="15" fillId="3" borderId="0" xfId="0" applyFont="1" applyFill="1" applyAlignment="1">
      <alignment horizontal="center" vertical="center" wrapText="1"/>
    </xf>
    <xf numFmtId="1" fontId="11" fillId="3" borderId="4" xfId="0" applyNumberFormat="1" applyFont="1" applyFill="1" applyBorder="1" applyAlignment="1">
      <alignment horizontal="center" vertical="center" wrapText="1"/>
    </xf>
    <xf numFmtId="1" fontId="11" fillId="3" borderId="6"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42" fontId="11" fillId="3" borderId="1" xfId="4" applyFont="1" applyFill="1" applyBorder="1" applyAlignment="1">
      <alignment horizontal="center" vertical="center" wrapText="1"/>
    </xf>
    <xf numFmtId="14" fontId="0" fillId="3" borderId="1" xfId="0" applyNumberFormat="1" applyFill="1" applyBorder="1" applyAlignment="1">
      <alignment horizontal="center" vertical="center"/>
    </xf>
    <xf numFmtId="0" fontId="11" fillId="3" borderId="1" xfId="0" applyFont="1" applyFill="1" applyBorder="1" applyAlignment="1">
      <alignment vertical="center" wrapText="1"/>
    </xf>
    <xf numFmtId="14" fontId="11" fillId="3" borderId="1" xfId="0" applyNumberFormat="1" applyFont="1" applyFill="1" applyBorder="1" applyAlignment="1">
      <alignment vertical="center" wrapText="1"/>
    </xf>
    <xf numFmtId="42" fontId="11"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42" fontId="11" fillId="3" borderId="0" xfId="4" applyFont="1" applyFill="1" applyAlignment="1">
      <alignment horizontal="center" vertical="center" wrapText="1"/>
    </xf>
    <xf numFmtId="42" fontId="11" fillId="3" borderId="0" xfId="0" applyNumberFormat="1" applyFont="1" applyFill="1" applyAlignment="1">
      <alignment horizontal="center" vertical="center" wrapText="1"/>
    </xf>
    <xf numFmtId="0" fontId="11" fillId="3" borderId="4" xfId="0"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1" fillId="3" borderId="4" xfId="0" applyNumberFormat="1" applyFont="1" applyFill="1" applyBorder="1" applyAlignment="1">
      <alignment horizontal="center" vertical="center" wrapText="1"/>
    </xf>
    <xf numFmtId="42" fontId="11" fillId="3" borderId="4" xfId="4" applyFont="1" applyFill="1" applyBorder="1" applyAlignment="1">
      <alignment horizontal="center" vertical="center" wrapText="1"/>
    </xf>
    <xf numFmtId="0" fontId="12" fillId="3" borderId="4" xfId="1"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42" fontId="11" fillId="3" borderId="1" xfId="4" applyFont="1" applyFill="1" applyBorder="1" applyAlignment="1">
      <alignment horizontal="center" vertical="center" wrapText="1"/>
    </xf>
    <xf numFmtId="1" fontId="11" fillId="3" borderId="4" xfId="0" applyNumberFormat="1" applyFont="1" applyFill="1" applyBorder="1" applyAlignment="1">
      <alignment horizontal="center" vertical="center"/>
    </xf>
    <xf numFmtId="0" fontId="12" fillId="3" borderId="4" xfId="0" applyFont="1" applyFill="1" applyBorder="1" applyAlignment="1">
      <alignment horizontal="center" vertical="center" wrapText="1"/>
    </xf>
    <xf numFmtId="14" fontId="12" fillId="3" borderId="4" xfId="1" applyNumberFormat="1" applyFont="1" applyFill="1" applyBorder="1" applyAlignment="1">
      <alignment horizontal="center" vertical="center" wrapText="1"/>
    </xf>
    <xf numFmtId="42" fontId="12" fillId="3" borderId="4" xfId="4" applyFont="1" applyFill="1" applyBorder="1" applyAlignment="1">
      <alignment horizontal="center" vertical="center" wrapText="1"/>
    </xf>
    <xf numFmtId="164" fontId="12" fillId="3" borderId="4" xfId="1" applyNumberFormat="1" applyFont="1" applyFill="1" applyBorder="1" applyAlignment="1">
      <alignment horizontal="center" vertical="center" wrapText="1"/>
    </xf>
    <xf numFmtId="1" fontId="12" fillId="3" borderId="4" xfId="1" applyNumberFormat="1" applyFont="1" applyFill="1" applyBorder="1" applyAlignment="1">
      <alignment horizontal="center" vertical="center" wrapText="1"/>
    </xf>
    <xf numFmtId="165" fontId="12" fillId="3" borderId="4" xfId="1"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14" fontId="12" fillId="3" borderId="1" xfId="1" applyNumberFormat="1" applyFont="1" applyFill="1" applyBorder="1" applyAlignment="1">
      <alignment horizontal="center" vertical="center" wrapText="1"/>
    </xf>
    <xf numFmtId="42" fontId="12" fillId="3" borderId="1" xfId="4" applyFont="1" applyFill="1" applyBorder="1" applyAlignment="1">
      <alignment horizontal="center" vertical="center" wrapText="1"/>
    </xf>
    <xf numFmtId="3" fontId="12" fillId="3" borderId="1" xfId="1" applyNumberFormat="1" applyFont="1" applyFill="1" applyBorder="1" applyAlignment="1">
      <alignment horizontal="center" vertical="center" wrapText="1"/>
    </xf>
    <xf numFmtId="0" fontId="8" fillId="4" borderId="1" xfId="1" applyFont="1" applyFill="1" applyBorder="1" applyAlignment="1">
      <alignment horizontal="center" vertical="center" wrapText="1"/>
    </xf>
    <xf numFmtId="3" fontId="8" fillId="2" borderId="1" xfId="1" applyNumberFormat="1" applyFont="1" applyFill="1" applyBorder="1" applyAlignment="1">
      <alignment horizontal="center" vertical="center" wrapText="1"/>
    </xf>
    <xf numFmtId="164" fontId="8" fillId="2" borderId="1" xfId="1" applyNumberFormat="1" applyFont="1" applyFill="1" applyBorder="1" applyAlignment="1">
      <alignment horizontal="center" vertical="center" wrapText="1"/>
    </xf>
    <xf numFmtId="1" fontId="8" fillId="3" borderId="1" xfId="1" applyNumberFormat="1" applyFont="1" applyFill="1" applyBorder="1" applyAlignment="1">
      <alignment horizontal="center" vertical="center" wrapText="1"/>
    </xf>
    <xf numFmtId="0" fontId="8" fillId="3" borderId="1" xfId="1"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0" fontId="8" fillId="5" borderId="1" xfId="1" applyFont="1" applyFill="1" applyBorder="1" applyAlignment="1">
      <alignment horizontal="center" vertical="center" wrapText="1"/>
    </xf>
    <xf numFmtId="0" fontId="8" fillId="2"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0" borderId="0" xfId="0" applyFont="1" applyFill="1" applyAlignment="1">
      <alignment horizontal="center" vertical="center" wrapText="1"/>
    </xf>
    <xf numFmtId="0" fontId="16" fillId="0" borderId="0" xfId="0" applyFont="1" applyAlignment="1">
      <alignment horizontal="center" vertical="center" wrapText="1"/>
    </xf>
    <xf numFmtId="3" fontId="1" fillId="3" borderId="2" xfId="1" applyNumberFormat="1" applyFont="1" applyFill="1" applyBorder="1" applyAlignment="1">
      <alignment horizontal="center" vertical="center" wrapText="1"/>
    </xf>
    <xf numFmtId="0" fontId="1" fillId="3" borderId="1" xfId="1" applyFont="1" applyFill="1" applyBorder="1" applyAlignment="1">
      <alignment horizontal="center" vertical="center" wrapText="1"/>
    </xf>
    <xf numFmtId="1" fontId="17" fillId="3" borderId="1" xfId="0" applyNumberFormat="1" applyFont="1" applyFill="1" applyBorder="1" applyAlignment="1">
      <alignment horizontal="right" vertical="center"/>
    </xf>
    <xf numFmtId="14" fontId="9" fillId="3" borderId="1" xfId="0" applyNumberFormat="1"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 fillId="3" borderId="4" xfId="1" applyFont="1" applyFill="1" applyBorder="1" applyAlignment="1">
      <alignment horizontal="center" vertical="center" wrapText="1"/>
    </xf>
    <xf numFmtId="0" fontId="1" fillId="3" borderId="6" xfId="1" applyFont="1" applyFill="1" applyBorder="1" applyAlignment="1">
      <alignment horizontal="center" vertical="center" wrapText="1"/>
    </xf>
    <xf numFmtId="0" fontId="7" fillId="3" borderId="1" xfId="0" applyFont="1" applyFill="1" applyBorder="1" applyAlignment="1">
      <alignment vertical="center" wrapText="1"/>
    </xf>
    <xf numFmtId="0" fontId="7" fillId="3" borderId="3"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 xfId="0" applyFont="1" applyFill="1" applyBorder="1" applyAlignment="1">
      <alignment horizontal="center" vertical="center" wrapText="1"/>
    </xf>
    <xf numFmtId="0" fontId="7" fillId="3" borderId="4" xfId="0" applyFont="1" applyFill="1" applyBorder="1" applyAlignment="1">
      <alignment horizontal="center" vertical="center" wrapText="1"/>
    </xf>
    <xf numFmtId="3" fontId="7" fillId="3" borderId="4" xfId="0" applyNumberFormat="1" applyFont="1" applyFill="1" applyBorder="1" applyAlignment="1">
      <alignment horizontal="center" vertical="center" wrapText="1"/>
    </xf>
    <xf numFmtId="0" fontId="20" fillId="3" borderId="0" xfId="0" applyFont="1" applyFill="1" applyAlignment="1">
      <alignment horizontal="justify" vertical="center"/>
    </xf>
    <xf numFmtId="3" fontId="7" fillId="3" borderId="1" xfId="0" applyNumberFormat="1" applyFont="1" applyFill="1" applyBorder="1" applyAlignment="1">
      <alignment horizontal="center" vertical="center" wrapText="1"/>
    </xf>
    <xf numFmtId="0" fontId="20" fillId="3" borderId="1" xfId="0" applyFont="1" applyFill="1" applyBorder="1" applyAlignment="1">
      <alignment horizontal="justify" vertical="center"/>
    </xf>
    <xf numFmtId="3" fontId="21" fillId="3" borderId="1" xfId="0" applyNumberFormat="1" applyFont="1" applyFill="1" applyBorder="1" applyAlignment="1">
      <alignment horizontal="right" vertical="center" wrapText="1"/>
    </xf>
    <xf numFmtId="0" fontId="0" fillId="3" borderId="1" xfId="0" applyFont="1" applyFill="1" applyBorder="1" applyAlignment="1">
      <alignment horizontal="center" vertical="center" wrapText="1"/>
    </xf>
    <xf numFmtId="3" fontId="0"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xf>
    <xf numFmtId="0" fontId="22" fillId="3" borderId="1" xfId="0" applyFont="1" applyFill="1" applyBorder="1" applyAlignment="1">
      <alignment horizontal="justify" vertical="center"/>
    </xf>
    <xf numFmtId="0" fontId="0" fillId="3" borderId="0" xfId="0" applyFont="1" applyFill="1"/>
    <xf numFmtId="1" fontId="0" fillId="3" borderId="1" xfId="0" applyNumberFormat="1" applyFont="1" applyFill="1" applyBorder="1" applyAlignment="1">
      <alignment horizontal="center" vertical="center" wrapText="1"/>
    </xf>
    <xf numFmtId="0" fontId="6" fillId="3" borderId="1" xfId="3" applyFill="1" applyBorder="1" applyAlignment="1">
      <alignment vertical="center" wrapText="1"/>
    </xf>
    <xf numFmtId="0" fontId="6" fillId="3" borderId="1" xfId="3" applyFont="1" applyFill="1" applyBorder="1" applyAlignment="1">
      <alignment horizontal="center" vertical="center" wrapText="1"/>
    </xf>
    <xf numFmtId="1" fontId="0" fillId="3" borderId="1" xfId="0" applyNumberFormat="1" applyFont="1" applyFill="1" applyBorder="1" applyAlignment="1">
      <alignment horizontal="center" vertical="center"/>
    </xf>
    <xf numFmtId="0" fontId="0" fillId="3" borderId="1" xfId="0" applyFont="1" applyFill="1" applyBorder="1" applyAlignment="1">
      <alignment horizontal="right" vertical="center" wrapText="1"/>
    </xf>
    <xf numFmtId="0" fontId="1" fillId="3" borderId="2" xfId="1" applyFont="1" applyFill="1" applyBorder="1" applyAlignment="1">
      <alignment horizontal="center" vertical="center" wrapText="1"/>
    </xf>
    <xf numFmtId="1" fontId="0" fillId="3" borderId="2" xfId="0" applyNumberFormat="1" applyFont="1" applyFill="1" applyBorder="1" applyAlignment="1">
      <alignment horizontal="center" vertical="center" wrapText="1"/>
    </xf>
    <xf numFmtId="0" fontId="0" fillId="3" borderId="3" xfId="0" applyFont="1" applyFill="1" applyBorder="1" applyAlignment="1">
      <alignment horizontal="center" vertical="center" wrapText="1"/>
    </xf>
    <xf numFmtId="0" fontId="1" fillId="3" borderId="8" xfId="1" applyFont="1" applyFill="1" applyBorder="1" applyAlignment="1">
      <alignment horizontal="center" vertical="center" wrapText="1"/>
    </xf>
    <xf numFmtId="1" fontId="0" fillId="3" borderId="4" xfId="0" applyNumberFormat="1" applyFont="1" applyFill="1" applyBorder="1" applyAlignment="1">
      <alignment horizontal="center" vertical="center" wrapText="1"/>
    </xf>
    <xf numFmtId="0" fontId="7" fillId="3" borderId="11" xfId="0" applyFont="1" applyFill="1" applyBorder="1" applyAlignment="1">
      <alignment horizontal="center" vertical="center" wrapText="1"/>
    </xf>
    <xf numFmtId="3" fontId="7" fillId="3" borderId="2" xfId="0" applyNumberFormat="1" applyFont="1" applyFill="1" applyBorder="1" applyAlignment="1">
      <alignment horizontal="center" vertical="center" wrapText="1"/>
    </xf>
    <xf numFmtId="3"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7" fillId="3" borderId="14" xfId="0" applyFont="1" applyFill="1" applyBorder="1" applyAlignment="1">
      <alignment horizontal="center" vertical="center"/>
    </xf>
    <xf numFmtId="0" fontId="1" fillId="3" borderId="8" xfId="1" applyFont="1" applyFill="1" applyBorder="1" applyAlignment="1">
      <alignment horizontal="center" vertical="center"/>
    </xf>
    <xf numFmtId="1" fontId="7" fillId="3" borderId="1" xfId="0" applyNumberFormat="1" applyFont="1" applyFill="1" applyBorder="1" applyAlignment="1">
      <alignment horizontal="center" vertical="center"/>
    </xf>
    <xf numFmtId="0" fontId="7" fillId="3" borderId="2" xfId="0" applyFont="1" applyFill="1" applyBorder="1" applyAlignment="1">
      <alignment horizontal="center" vertical="center" wrapText="1"/>
    </xf>
    <xf numFmtId="3" fontId="7" fillId="3" borderId="9" xfId="0" applyNumberFormat="1"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6" xfId="0"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0" fontId="7" fillId="3" borderId="9"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0" fillId="3" borderId="6" xfId="0" applyFont="1" applyFill="1" applyBorder="1" applyAlignment="1">
      <alignment horizontal="center" vertical="center" wrapText="1"/>
    </xf>
    <xf numFmtId="3" fontId="7" fillId="3" borderId="6" xfId="0" applyNumberFormat="1" applyFont="1" applyFill="1" applyBorder="1" applyAlignment="1">
      <alignment horizontal="center" vertical="center" wrapText="1"/>
    </xf>
    <xf numFmtId="0" fontId="0" fillId="3" borderId="6" xfId="0" applyFont="1" applyFill="1" applyBorder="1" applyAlignment="1">
      <alignment horizontal="left" vertical="center" wrapText="1"/>
    </xf>
    <xf numFmtId="3"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5"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4" borderId="0" xfId="0" applyFont="1" applyFill="1" applyAlignment="1">
      <alignment horizontal="center" vertical="center" wrapText="1"/>
    </xf>
    <xf numFmtId="3" fontId="7" fillId="0" borderId="0" xfId="0" applyNumberFormat="1" applyFont="1" applyFill="1" applyAlignment="1">
      <alignment horizontal="center" vertical="center" wrapText="1"/>
    </xf>
    <xf numFmtId="1" fontId="8" fillId="4" borderId="1" xfId="1" applyNumberFormat="1" applyFont="1" applyFill="1" applyBorder="1" applyAlignment="1">
      <alignment horizontal="center" vertical="center" wrapText="1"/>
    </xf>
    <xf numFmtId="3" fontId="16" fillId="0" borderId="1" xfId="1"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64" fontId="16" fillId="0" borderId="1" xfId="1"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1" fontId="16" fillId="4" borderId="1" xfId="1" applyNumberFormat="1" applyFont="1" applyFill="1" applyBorder="1" applyAlignment="1">
      <alignment horizontal="center" vertical="center" wrapText="1"/>
    </xf>
    <xf numFmtId="0" fontId="6" fillId="0" borderId="1" xfId="3"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16" fillId="4" borderId="1" xfId="1" applyFont="1" applyFill="1" applyBorder="1" applyAlignment="1">
      <alignment horizontal="center" vertical="center" wrapText="1"/>
    </xf>
    <xf numFmtId="1" fontId="16" fillId="0" borderId="1" xfId="1"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0" fontId="26" fillId="0" borderId="1" xfId="3" applyFont="1" applyFill="1" applyBorder="1" applyAlignment="1">
      <alignment horizontal="center" vertical="center" wrapText="1"/>
    </xf>
    <xf numFmtId="3" fontId="16" fillId="4" borderId="1" xfId="1" applyNumberFormat="1" applyFont="1" applyFill="1" applyBorder="1" applyAlignment="1">
      <alignment horizontal="center" vertical="center" wrapText="1"/>
    </xf>
    <xf numFmtId="3" fontId="16" fillId="4" borderId="1" xfId="0" applyNumberFormat="1" applyFont="1" applyFill="1" applyBorder="1" applyAlignment="1">
      <alignment horizontal="center" vertical="center" wrapText="1"/>
    </xf>
    <xf numFmtId="164" fontId="16" fillId="4" borderId="1" xfId="1" applyNumberFormat="1" applyFont="1" applyFill="1" applyBorder="1" applyAlignment="1">
      <alignment horizontal="center" vertical="center" wrapText="1"/>
    </xf>
    <xf numFmtId="14" fontId="16" fillId="4" borderId="1" xfId="0" applyNumberFormat="1" applyFont="1" applyFill="1" applyBorder="1" applyAlignment="1">
      <alignment horizontal="center" vertical="center" wrapText="1"/>
    </xf>
    <xf numFmtId="0" fontId="27" fillId="4" borderId="1" xfId="3" applyFont="1" applyFill="1" applyBorder="1" applyAlignment="1">
      <alignment horizontal="center" vertical="center" wrapText="1"/>
    </xf>
    <xf numFmtId="3" fontId="16" fillId="0" borderId="4" xfId="1" applyNumberFormat="1" applyFont="1" applyFill="1" applyBorder="1" applyAlignment="1">
      <alignment horizontal="center" vertical="center" wrapText="1"/>
    </xf>
    <xf numFmtId="0" fontId="16" fillId="4" borderId="0" xfId="0" applyFont="1" applyFill="1" applyAlignment="1">
      <alignment horizontal="center" vertical="center" wrapText="1"/>
    </xf>
    <xf numFmtId="0" fontId="7" fillId="4" borderId="2" xfId="0" applyFont="1" applyFill="1" applyBorder="1" applyAlignment="1">
      <alignment horizontal="center" vertical="center" wrapText="1"/>
    </xf>
    <xf numFmtId="3" fontId="16" fillId="0" borderId="0" xfId="1"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4" borderId="3" xfId="0" applyFont="1" applyFill="1" applyBorder="1" applyAlignment="1">
      <alignment horizontal="center" vertical="center" wrapText="1"/>
    </xf>
    <xf numFmtId="42" fontId="11" fillId="3" borderId="4" xfId="4" applyFont="1" applyFill="1" applyBorder="1" applyAlignment="1">
      <alignment vertical="center" wrapText="1"/>
    </xf>
    <xf numFmtId="42" fontId="11" fillId="3" borderId="6" xfId="4" applyFont="1" applyFill="1" applyBorder="1" applyAlignment="1">
      <alignment vertical="center" wrapText="1"/>
    </xf>
    <xf numFmtId="0" fontId="0" fillId="0" borderId="1" xfId="0" applyBorder="1"/>
    <xf numFmtId="0" fontId="6" fillId="3" borderId="6" xfId="3"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1" xfId="0" applyFont="1" applyFill="1" applyBorder="1" applyAlignment="1">
      <alignment horizontal="center" vertical="center" wrapText="1"/>
    </xf>
    <xf numFmtId="42" fontId="11" fillId="3" borderId="6" xfId="4" applyFont="1" applyFill="1" applyBorder="1" applyAlignment="1">
      <alignment horizontal="center" vertical="center" wrapText="1"/>
    </xf>
    <xf numFmtId="0" fontId="12" fillId="3" borderId="4" xfId="1" applyFont="1" applyFill="1" applyBorder="1" applyAlignment="1">
      <alignment horizontal="center" vertical="center" wrapText="1"/>
    </xf>
    <xf numFmtId="1" fontId="11" fillId="3" borderId="4" xfId="0" applyNumberFormat="1"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42" fontId="11" fillId="3" borderId="1" xfId="4" applyFont="1" applyFill="1" applyBorder="1" applyAlignment="1">
      <alignment horizontal="center" vertical="center" wrapText="1"/>
    </xf>
    <xf numFmtId="14" fontId="11" fillId="3" borderId="6" xfId="0" applyNumberFormat="1"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6" xfId="0" applyFont="1" applyFill="1" applyBorder="1" applyAlignment="1">
      <alignment horizontal="center" vertical="center" wrapText="1"/>
    </xf>
    <xf numFmtId="3" fontId="12" fillId="3" borderId="4" xfId="1" applyNumberFormat="1"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1" fontId="11" fillId="0" borderId="1" xfId="0" applyNumberFormat="1" applyFont="1" applyFill="1" applyBorder="1" applyAlignment="1">
      <alignment horizontal="center" vertical="center"/>
    </xf>
    <xf numFmtId="42" fontId="11" fillId="0" borderId="1" xfId="4"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3" borderId="0" xfId="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6" xfId="0" applyFont="1" applyFill="1" applyBorder="1" applyAlignment="1">
      <alignment horizontal="center" vertical="center"/>
    </xf>
    <xf numFmtId="0" fontId="7" fillId="3" borderId="1"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4" xfId="1" applyFont="1" applyFill="1" applyBorder="1" applyAlignment="1">
      <alignment horizontal="center" vertical="center" wrapText="1"/>
    </xf>
    <xf numFmtId="0" fontId="11" fillId="3" borderId="0" xfId="0" applyFont="1" applyFill="1" applyAlignment="1">
      <alignment horizontal="left" vertical="center" wrapText="1"/>
    </xf>
    <xf numFmtId="42" fontId="11" fillId="3" borderId="4" xfId="4" applyFont="1" applyFill="1" applyBorder="1" applyAlignment="1">
      <alignment horizontal="left" vertical="center" wrapText="1"/>
    </xf>
    <xf numFmtId="0" fontId="11" fillId="3" borderId="3" xfId="0" applyFont="1" applyFill="1" applyBorder="1" applyAlignment="1">
      <alignment horizontal="left" vertical="center" wrapText="1"/>
    </xf>
    <xf numFmtId="0" fontId="12" fillId="3" borderId="1" xfId="1" applyFont="1" applyFill="1" applyBorder="1" applyAlignment="1">
      <alignment vertical="center" wrapText="1"/>
    </xf>
    <xf numFmtId="0" fontId="12" fillId="3" borderId="1" xfId="0" applyFont="1" applyFill="1" applyBorder="1" applyAlignment="1">
      <alignment vertical="center" wrapText="1"/>
    </xf>
    <xf numFmtId="0" fontId="9" fillId="3" borderId="1" xfId="0" applyFont="1" applyFill="1" applyBorder="1" applyAlignment="1">
      <alignment vertical="center" wrapText="1"/>
    </xf>
    <xf numFmtId="0" fontId="0" fillId="0" borderId="0" xfId="0" applyFill="1"/>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3" fontId="9" fillId="3" borderId="4" xfId="0" applyNumberFormat="1" applyFont="1" applyFill="1" applyBorder="1" applyAlignment="1">
      <alignment horizontal="center" vertical="center" wrapText="1"/>
    </xf>
    <xf numFmtId="3" fontId="9" fillId="3" borderId="5" xfId="0" applyNumberFormat="1" applyFont="1" applyFill="1" applyBorder="1" applyAlignment="1">
      <alignment horizontal="center" vertical="center" wrapText="1"/>
    </xf>
    <xf numFmtId="3" fontId="9" fillId="3" borderId="6" xfId="0" applyNumberFormat="1" applyFont="1" applyFill="1" applyBorder="1" applyAlignment="1">
      <alignment horizontal="center" vertical="center" wrapText="1"/>
    </xf>
    <xf numFmtId="14" fontId="9" fillId="3" borderId="4" xfId="0" applyNumberFormat="1" applyFont="1" applyFill="1" applyBorder="1" applyAlignment="1">
      <alignment horizontal="center" vertical="center" wrapText="1"/>
    </xf>
    <xf numFmtId="14" fontId="9" fillId="3" borderId="5" xfId="0" applyNumberFormat="1" applyFont="1" applyFill="1" applyBorder="1" applyAlignment="1">
      <alignment horizontal="center" vertical="center" wrapText="1"/>
    </xf>
    <xf numFmtId="14" fontId="9" fillId="3" borderId="6" xfId="0" applyNumberFormat="1" applyFont="1" applyFill="1" applyBorder="1" applyAlignment="1">
      <alignment horizontal="center" vertical="center" wrapText="1"/>
    </xf>
    <xf numFmtId="3" fontId="1" fillId="3" borderId="4" xfId="1" applyNumberFormat="1" applyFont="1" applyFill="1" applyBorder="1" applyAlignment="1">
      <alignment horizontal="center" vertical="center" wrapText="1"/>
    </xf>
    <xf numFmtId="3" fontId="1" fillId="3" borderId="5" xfId="1" applyNumberFormat="1" applyFont="1" applyFill="1" applyBorder="1" applyAlignment="1">
      <alignment horizontal="center" vertical="center" wrapText="1"/>
    </xf>
    <xf numFmtId="3" fontId="1" fillId="3" borderId="6" xfId="1" applyNumberFormat="1" applyFont="1" applyFill="1" applyBorder="1" applyAlignment="1">
      <alignment horizontal="center" vertical="center" wrapText="1"/>
    </xf>
    <xf numFmtId="0" fontId="6" fillId="3" borderId="4" xfId="3" applyFill="1" applyBorder="1" applyAlignment="1">
      <alignment horizontal="center" vertical="center" wrapText="1"/>
    </xf>
    <xf numFmtId="0" fontId="18" fillId="3" borderId="5" xfId="3" applyFont="1" applyFill="1" applyBorder="1" applyAlignment="1">
      <alignment horizontal="center" vertical="center" wrapText="1"/>
    </xf>
    <xf numFmtId="0" fontId="18" fillId="3" borderId="6" xfId="3" applyFont="1" applyFill="1" applyBorder="1" applyAlignment="1">
      <alignment horizontal="center" vertical="center" wrapText="1"/>
    </xf>
    <xf numFmtId="0" fontId="9" fillId="3" borderId="1" xfId="0" applyFont="1" applyFill="1" applyBorder="1" applyAlignment="1">
      <alignment horizontal="center" vertical="center" wrapText="1"/>
    </xf>
    <xf numFmtId="164" fontId="1" fillId="3" borderId="4" xfId="1" applyNumberFormat="1" applyFont="1" applyFill="1" applyBorder="1" applyAlignment="1">
      <alignment horizontal="center" vertical="center" wrapText="1"/>
    </xf>
    <xf numFmtId="164" fontId="1" fillId="3" borderId="5" xfId="1" applyNumberFormat="1" applyFont="1" applyFill="1" applyBorder="1" applyAlignment="1">
      <alignment horizontal="center" vertical="center" wrapText="1"/>
    </xf>
    <xf numFmtId="164" fontId="1" fillId="3" borderId="6" xfId="1" applyNumberFormat="1" applyFont="1" applyFill="1" applyBorder="1" applyAlignment="1">
      <alignment horizontal="center" vertical="center" wrapText="1"/>
    </xf>
    <xf numFmtId="0" fontId="1" fillId="3" borderId="4" xfId="1" applyFont="1" applyFill="1" applyBorder="1" applyAlignment="1">
      <alignment horizontal="center" vertical="center" wrapText="1"/>
    </xf>
    <xf numFmtId="0" fontId="1" fillId="3" borderId="5" xfId="1" applyFont="1" applyFill="1" applyBorder="1" applyAlignment="1">
      <alignment horizontal="center" vertical="center" wrapText="1"/>
    </xf>
    <xf numFmtId="0" fontId="1" fillId="3" borderId="6" xfId="1" applyFont="1" applyFill="1" applyBorder="1" applyAlignment="1">
      <alignment horizontal="center" vertical="center" wrapText="1"/>
    </xf>
    <xf numFmtId="3" fontId="9" fillId="3" borderId="1" xfId="0" applyNumberFormat="1" applyFont="1" applyFill="1" applyBorder="1" applyAlignment="1">
      <alignment horizontal="center" vertical="center" wrapText="1"/>
    </xf>
    <xf numFmtId="1" fontId="17" fillId="3" borderId="4" xfId="0" applyNumberFormat="1" applyFont="1" applyFill="1" applyBorder="1" applyAlignment="1">
      <alignment horizontal="right" vertical="center" wrapText="1"/>
    </xf>
    <xf numFmtId="1" fontId="17" fillId="3" borderId="6" xfId="0" applyNumberFormat="1" applyFont="1" applyFill="1" applyBorder="1" applyAlignment="1">
      <alignment horizontal="right" vertical="center" wrapText="1"/>
    </xf>
    <xf numFmtId="0" fontId="7" fillId="3" borderId="0"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3" fontId="7" fillId="3" borderId="4" xfId="0" applyNumberFormat="1" applyFont="1" applyFill="1" applyBorder="1" applyAlignment="1">
      <alignment horizontal="center" vertical="center" wrapText="1"/>
    </xf>
    <xf numFmtId="3" fontId="7" fillId="3" borderId="5" xfId="0" applyNumberFormat="1" applyFont="1" applyFill="1" applyBorder="1" applyAlignment="1">
      <alignment horizontal="center" vertical="center" wrapText="1"/>
    </xf>
    <xf numFmtId="3" fontId="7" fillId="3" borderId="6"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6" xfId="0" applyFont="1" applyFill="1" applyBorder="1" applyAlignment="1">
      <alignment horizontal="center" vertical="center" wrapText="1"/>
    </xf>
    <xf numFmtId="3" fontId="0" fillId="3" borderId="4" xfId="0" applyNumberFormat="1" applyFont="1" applyFill="1" applyBorder="1" applyAlignment="1">
      <alignment horizontal="center" vertical="center" wrapText="1"/>
    </xf>
    <xf numFmtId="3" fontId="0" fillId="3" borderId="5" xfId="0" applyNumberFormat="1" applyFont="1" applyFill="1" applyBorder="1" applyAlignment="1">
      <alignment horizontal="center" vertical="center" wrapText="1"/>
    </xf>
    <xf numFmtId="3" fontId="0" fillId="3" borderId="6" xfId="0" applyNumberFormat="1"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6" fillId="3" borderId="5" xfId="3" applyFill="1" applyBorder="1" applyAlignment="1">
      <alignment horizontal="center" vertical="center" wrapText="1"/>
    </xf>
    <xf numFmtId="0" fontId="6" fillId="3" borderId="6" xfId="3" applyFill="1" applyBorder="1" applyAlignment="1">
      <alignment horizontal="center" vertical="center" wrapText="1"/>
    </xf>
    <xf numFmtId="0" fontId="0" fillId="3" borderId="11"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23" fillId="3" borderId="4"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6" fillId="3" borderId="6" xfId="3"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6" xfId="0" applyFont="1" applyFill="1" applyBorder="1" applyAlignment="1">
      <alignment horizontal="left" vertical="center" wrapText="1"/>
    </xf>
    <xf numFmtId="3" fontId="7" fillId="3" borderId="10" xfId="0" applyNumberFormat="1" applyFont="1" applyFill="1" applyBorder="1" applyAlignment="1">
      <alignment horizontal="center" vertical="center" wrapText="1"/>
    </xf>
    <xf numFmtId="3" fontId="7" fillId="3" borderId="0" xfId="0" applyNumberFormat="1" applyFont="1" applyFill="1" applyBorder="1" applyAlignment="1">
      <alignment horizontal="center" vertical="center" wrapText="1"/>
    </xf>
    <xf numFmtId="3" fontId="7" fillId="3" borderId="12" xfId="0" applyNumberFormat="1" applyFont="1" applyFill="1" applyBorder="1" applyAlignment="1">
      <alignment horizontal="center" vertical="center" wrapText="1"/>
    </xf>
    <xf numFmtId="0" fontId="9" fillId="3" borderId="4" xfId="0" applyFont="1" applyFill="1" applyBorder="1" applyAlignment="1">
      <alignment horizontal="center" vertical="center"/>
    </xf>
    <xf numFmtId="0" fontId="9" fillId="3" borderId="6" xfId="0" applyFont="1" applyFill="1" applyBorder="1" applyAlignment="1">
      <alignment horizontal="center" vertical="center"/>
    </xf>
    <xf numFmtId="3" fontId="7" fillId="3" borderId="4" xfId="0" applyNumberFormat="1" applyFont="1" applyFill="1" applyBorder="1" applyAlignment="1">
      <alignment horizontal="center" vertical="center"/>
    </xf>
    <xf numFmtId="3" fontId="7" fillId="3" borderId="6"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13" xfId="0" applyFont="1" applyFill="1" applyBorder="1" applyAlignment="1">
      <alignment horizontal="center" vertical="center"/>
    </xf>
    <xf numFmtId="1" fontId="0" fillId="3" borderId="4" xfId="0" applyNumberFormat="1" applyFont="1" applyFill="1" applyBorder="1" applyAlignment="1">
      <alignment horizontal="center" vertical="center" wrapText="1"/>
    </xf>
    <xf numFmtId="1" fontId="0" fillId="3" borderId="6" xfId="0" applyNumberFormat="1"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14" fontId="11" fillId="3" borderId="4" xfId="0" applyNumberFormat="1" applyFont="1" applyFill="1" applyBorder="1" applyAlignment="1">
      <alignment horizontal="center" vertical="center" wrapText="1"/>
    </xf>
    <xf numFmtId="42" fontId="11" fillId="3" borderId="4" xfId="4" applyFont="1" applyFill="1" applyBorder="1" applyAlignment="1">
      <alignment horizontal="center" vertical="center" wrapText="1"/>
    </xf>
    <xf numFmtId="42" fontId="11" fillId="3" borderId="6" xfId="4" applyFont="1" applyFill="1" applyBorder="1" applyAlignment="1">
      <alignment horizontal="center" vertical="center" wrapText="1"/>
    </xf>
    <xf numFmtId="14" fontId="11" fillId="3" borderId="5" xfId="0" applyNumberFormat="1" applyFont="1" applyFill="1" applyBorder="1" applyAlignment="1">
      <alignment horizontal="center" vertical="center" wrapText="1"/>
    </xf>
    <xf numFmtId="14" fontId="11" fillId="3" borderId="6" xfId="0" applyNumberFormat="1" applyFont="1" applyFill="1" applyBorder="1" applyAlignment="1">
      <alignment horizontal="center" vertical="center" wrapText="1"/>
    </xf>
    <xf numFmtId="0" fontId="12" fillId="3" borderId="4" xfId="1" applyFont="1" applyFill="1" applyBorder="1" applyAlignment="1">
      <alignment horizontal="center" vertical="center" wrapText="1"/>
    </xf>
    <xf numFmtId="0" fontId="12" fillId="3" borderId="6" xfId="1" applyFont="1" applyFill="1" applyBorder="1" applyAlignment="1">
      <alignment horizontal="center" vertical="center" wrapText="1"/>
    </xf>
    <xf numFmtId="1" fontId="11" fillId="3" borderId="4" xfId="0" applyNumberFormat="1" applyFont="1" applyFill="1" applyBorder="1" applyAlignment="1">
      <alignment horizontal="center" vertical="center"/>
    </xf>
    <xf numFmtId="1" fontId="11" fillId="3" borderId="6" xfId="0" applyNumberFormat="1" applyFont="1" applyFill="1" applyBorder="1" applyAlignment="1">
      <alignment horizontal="center" vertical="center"/>
    </xf>
    <xf numFmtId="42" fontId="11" fillId="3" borderId="5" xfId="4"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2" fillId="3" borderId="5" xfId="1" applyFont="1" applyFill="1" applyBorder="1" applyAlignment="1">
      <alignment horizontal="center" vertical="center" wrapText="1"/>
    </xf>
    <xf numFmtId="3" fontId="12" fillId="3" borderId="4" xfId="1" applyNumberFormat="1" applyFont="1" applyFill="1" applyBorder="1" applyAlignment="1">
      <alignment horizontal="center" vertical="center" wrapText="1"/>
    </xf>
    <xf numFmtId="3" fontId="12" fillId="3" borderId="5" xfId="1" applyNumberFormat="1" applyFont="1" applyFill="1" applyBorder="1" applyAlignment="1">
      <alignment horizontal="center" vertical="center" wrapText="1"/>
    </xf>
    <xf numFmtId="3" fontId="12" fillId="3" borderId="6" xfId="1" applyNumberFormat="1"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2"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42" fontId="11" fillId="3" borderId="1" xfId="4" applyFont="1" applyFill="1" applyBorder="1" applyAlignment="1">
      <alignment horizontal="center" vertical="center" wrapText="1"/>
    </xf>
    <xf numFmtId="14" fontId="11" fillId="3" borderId="8" xfId="0" applyNumberFormat="1"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3" fillId="3" borderId="1" xfId="3" applyFont="1" applyFill="1" applyBorder="1" applyAlignment="1">
      <alignment horizontal="center" vertical="center" wrapText="1"/>
    </xf>
    <xf numFmtId="14" fontId="11" fillId="3" borderId="4" xfId="0" applyNumberFormat="1"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1" fontId="11" fillId="3" borderId="4" xfId="0" applyNumberFormat="1" applyFont="1" applyFill="1" applyBorder="1" applyAlignment="1">
      <alignment horizontal="center" vertical="center" wrapText="1"/>
    </xf>
    <xf numFmtId="1" fontId="11" fillId="3" borderId="6" xfId="0" applyNumberFormat="1" applyFont="1" applyFill="1" applyBorder="1" applyAlignment="1">
      <alignment horizontal="center" vertical="center" wrapText="1"/>
    </xf>
    <xf numFmtId="14" fontId="11" fillId="3" borderId="11" xfId="0" applyNumberFormat="1" applyFont="1" applyFill="1" applyBorder="1" applyAlignment="1">
      <alignment horizontal="center" vertical="center" wrapText="1"/>
    </xf>
    <xf numFmtId="0" fontId="6" fillId="3" borderId="1" xfId="3" applyFill="1" applyBorder="1" applyAlignment="1">
      <alignment horizontal="center" vertical="center" wrapText="1"/>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xf>
    <xf numFmtId="14" fontId="11" fillId="3" borderId="5" xfId="0" applyNumberFormat="1" applyFont="1" applyFill="1" applyBorder="1" applyAlignment="1">
      <alignment horizontal="center" vertical="center"/>
    </xf>
    <xf numFmtId="14" fontId="11" fillId="3" borderId="6" xfId="0" applyNumberFormat="1" applyFont="1" applyFill="1" applyBorder="1" applyAlignment="1">
      <alignment horizontal="center" vertical="center"/>
    </xf>
    <xf numFmtId="0" fontId="12" fillId="3" borderId="5" xfId="0" applyFont="1" applyFill="1" applyBorder="1" applyAlignment="1">
      <alignment horizontal="center" vertical="center" wrapText="1"/>
    </xf>
    <xf numFmtId="14" fontId="11" fillId="0" borderId="4" xfId="0" applyNumberFormat="1" applyFont="1" applyFill="1" applyBorder="1" applyAlignment="1">
      <alignment horizontal="center" vertical="center" wrapText="1"/>
    </xf>
    <xf numFmtId="14" fontId="11" fillId="0" borderId="5" xfId="0" applyNumberFormat="1" applyFont="1" applyFill="1" applyBorder="1" applyAlignment="1">
      <alignment horizontal="center" vertical="center" wrapText="1"/>
    </xf>
    <xf numFmtId="14" fontId="11" fillId="0" borderId="6" xfId="0" applyNumberFormat="1" applyFont="1" applyFill="1" applyBorder="1" applyAlignment="1">
      <alignment horizontal="center" vertical="center" wrapText="1"/>
    </xf>
    <xf numFmtId="42" fontId="11" fillId="0" borderId="4" xfId="4" applyFont="1" applyFill="1" applyBorder="1" applyAlignment="1">
      <alignment horizontal="center" vertical="center" wrapText="1"/>
    </xf>
    <xf numFmtId="42" fontId="11" fillId="0" borderId="5" xfId="4" applyFont="1" applyFill="1" applyBorder="1" applyAlignment="1">
      <alignment horizontal="center" vertical="center" wrapText="1"/>
    </xf>
    <xf numFmtId="42" fontId="11" fillId="0" borderId="6" xfId="4"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6" fillId="0" borderId="4" xfId="3"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4" xfId="1" applyFont="1" applyFill="1" applyBorder="1" applyAlignment="1">
      <alignment horizontal="center" vertical="center" wrapText="1"/>
    </xf>
    <xf numFmtId="0" fontId="12" fillId="0" borderId="6" xfId="1" applyFont="1" applyFill="1" applyBorder="1" applyAlignment="1">
      <alignment horizontal="center" vertical="center" wrapText="1"/>
    </xf>
    <xf numFmtId="42" fontId="11" fillId="3" borderId="4" xfId="0" applyNumberFormat="1" applyFont="1" applyFill="1" applyBorder="1" applyAlignment="1">
      <alignment horizontal="center" vertical="center" wrapText="1"/>
    </xf>
    <xf numFmtId="42" fontId="11" fillId="3" borderId="6" xfId="0" applyNumberFormat="1" applyFont="1" applyFill="1" applyBorder="1" applyAlignment="1">
      <alignment horizontal="center" vertical="center" wrapText="1"/>
    </xf>
  </cellXfs>
  <cellStyles count="5">
    <cellStyle name="Diseño" xfId="2"/>
    <cellStyle name="Hipervínculo" xfId="3" builtinId="8"/>
    <cellStyle name="Moneda [0]" xfId="4" builtinId="7"/>
    <cellStyle name="Normal" xfId="0" builtinId="0"/>
    <cellStyle name="Normal_Relacion_contractual_dpto-200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contratos.gov.co/consultas/detalleProceso.do?numConstancia=16-12-5017443" TargetMode="External"/><Relationship Id="rId18" Type="http://schemas.openxmlformats.org/officeDocument/2006/relationships/hyperlink" Target="http://www.contratos.gov.co/consultas/detalleProceso.do?numConstancia=16-12-5017484" TargetMode="External"/><Relationship Id="rId26" Type="http://schemas.openxmlformats.org/officeDocument/2006/relationships/hyperlink" Target="http://www.contratos.gov.co/consultas/detalleProceso.do?numConstancia=16-12-5016308" TargetMode="External"/><Relationship Id="rId39" Type="http://schemas.openxmlformats.org/officeDocument/2006/relationships/hyperlink" Target="http://www.contratos.gov.co/consultas/detalleProceso.do?numConstancia=16-12-5016392" TargetMode="External"/><Relationship Id="rId3" Type="http://schemas.openxmlformats.org/officeDocument/2006/relationships/hyperlink" Target="https://www.contratos.gov.co/consultas/detalleProceso.do?numConstancia=16-11-5450897" TargetMode="External"/><Relationship Id="rId21" Type="http://schemas.openxmlformats.org/officeDocument/2006/relationships/hyperlink" Target="http://www.contratos.gov.co/consultas/detalleProceso.do?numConstancia=16-12-5007936" TargetMode="External"/><Relationship Id="rId34" Type="http://schemas.openxmlformats.org/officeDocument/2006/relationships/hyperlink" Target="https://www.contratos.gov.co/consultas/detalleProceso.do?numConstancia=16-12-4941219" TargetMode="External"/><Relationship Id="rId42" Type="http://schemas.openxmlformats.org/officeDocument/2006/relationships/hyperlink" Target="https://www.contratos.gov.co/consultas/detalleProceso.do?numConstancia=16-13-4680220" TargetMode="External"/><Relationship Id="rId47" Type="http://schemas.openxmlformats.org/officeDocument/2006/relationships/printerSettings" Target="../printerSettings/printerSettings1.bin"/><Relationship Id="rId7" Type="http://schemas.openxmlformats.org/officeDocument/2006/relationships/hyperlink" Target="https://www.contratos.gov.co/consultas/detalleProceso.do?numConstancia=16-12-4940585" TargetMode="External"/><Relationship Id="rId12" Type="http://schemas.openxmlformats.org/officeDocument/2006/relationships/hyperlink" Target="http://www.contratos.gov.co/consultas/detalleProceso.do?numConstancia=16-12-5017335" TargetMode="External"/><Relationship Id="rId17" Type="http://schemas.openxmlformats.org/officeDocument/2006/relationships/hyperlink" Target="http://www.contratos.gov.co/consultas/detalleProceso.do?numConstancia=16-12-5017189" TargetMode="External"/><Relationship Id="rId25" Type="http://schemas.openxmlformats.org/officeDocument/2006/relationships/hyperlink" Target="https://www.contratos.gov.co/consultas/detalleProceso.do?numConstancia=16-12-5007936" TargetMode="External"/><Relationship Id="rId33" Type="http://schemas.openxmlformats.org/officeDocument/2006/relationships/hyperlink" Target="http://www.contratos.gov.co/consultas/detalleProceso.do?numConstancia=16-12-5016392" TargetMode="External"/><Relationship Id="rId38" Type="http://schemas.openxmlformats.org/officeDocument/2006/relationships/hyperlink" Target="http://www.contratos.gov.co/consultas/detalleProceso.do?numConstancia=16-12-5016832" TargetMode="External"/><Relationship Id="rId46" Type="http://schemas.openxmlformats.org/officeDocument/2006/relationships/hyperlink" Target="https://www.contratos.gov.co/consultas/detalleProceso.do?numConstancia=16-13-5086529" TargetMode="External"/><Relationship Id="rId2" Type="http://schemas.openxmlformats.org/officeDocument/2006/relationships/hyperlink" Target="https://www.contratos.gov.co/consultas/detalleProceso.do?numConstancia=16-12-4940525" TargetMode="External"/><Relationship Id="rId16" Type="http://schemas.openxmlformats.org/officeDocument/2006/relationships/hyperlink" Target="http://www.contratos.gov.co/consultas/detalleProceso.do?numConstancia=16-12-5016463" TargetMode="External"/><Relationship Id="rId20" Type="http://schemas.openxmlformats.org/officeDocument/2006/relationships/hyperlink" Target="https://www.contratos.gov.co/consultas/detalleProceso.do?numConstancia=16-12-4940130" TargetMode="External"/><Relationship Id="rId29" Type="http://schemas.openxmlformats.org/officeDocument/2006/relationships/hyperlink" Target="https://www.contratos.gov.co/consultas/detalleProceso.do?numConstancia=16-12-4941201" TargetMode="External"/><Relationship Id="rId41" Type="http://schemas.openxmlformats.org/officeDocument/2006/relationships/hyperlink" Target="http://www.contratos.gov.co/consultas/detalleProceso.do?numConstancia=16-12-5008852" TargetMode="External"/><Relationship Id="rId1" Type="http://schemas.openxmlformats.org/officeDocument/2006/relationships/hyperlink" Target="http://www.contratos.gov.co/consultas/detalleProceso.do?numConstancia=16-12-5016755" TargetMode="External"/><Relationship Id="rId6" Type="http://schemas.openxmlformats.org/officeDocument/2006/relationships/hyperlink" Target="https://www.contratos.gov.co/consultas/detalleProceso.do?numConstancia=16-12-5008177" TargetMode="External"/><Relationship Id="rId11" Type="http://schemas.openxmlformats.org/officeDocument/2006/relationships/hyperlink" Target="http://www.contratos.gov.co/consultas/detalleProceso.do?numConstancia=16-12-5016685" TargetMode="External"/><Relationship Id="rId24" Type="http://schemas.openxmlformats.org/officeDocument/2006/relationships/hyperlink" Target="http://www.contratos.gov.co/consultas/detalleProceso.do?numConstancia=16-12-5017484" TargetMode="External"/><Relationship Id="rId32" Type="http://schemas.openxmlformats.org/officeDocument/2006/relationships/hyperlink" Target="https://www.contratos.gov.co/consultas/detalleProceso.do?numConstancia=16-12-5008254" TargetMode="External"/><Relationship Id="rId37" Type="http://schemas.openxmlformats.org/officeDocument/2006/relationships/hyperlink" Target="http://www.contratos.gov.co/consultas/detalleProceso.do?numConstancia=16-12-5016755" TargetMode="External"/><Relationship Id="rId40" Type="http://schemas.openxmlformats.org/officeDocument/2006/relationships/hyperlink" Target="http://www.contratos.gov.co/consultas/detalleProceso.do?numConstancia=16-12-5017066" TargetMode="External"/><Relationship Id="rId45" Type="http://schemas.openxmlformats.org/officeDocument/2006/relationships/hyperlink" Target="https://www.contratos.gov.co/consultas/detalleProceso.do?numConstancia=16-12-5034064" TargetMode="External"/><Relationship Id="rId5" Type="http://schemas.openxmlformats.org/officeDocument/2006/relationships/hyperlink" Target="http://www.contratos.gov.co/consultas/detalleProceso.do?numConstancia=16-12-5016832" TargetMode="External"/><Relationship Id="rId15" Type="http://schemas.openxmlformats.org/officeDocument/2006/relationships/hyperlink" Target="http://www.contratos.gov.co/consultas/detalleProceso.do?numConstancia=16-12-5015599" TargetMode="External"/><Relationship Id="rId23" Type="http://schemas.openxmlformats.org/officeDocument/2006/relationships/hyperlink" Target="http://www.contratos.gov.co/consultas/detalleProceso.do?numConstancia=16-12-5008806" TargetMode="External"/><Relationship Id="rId28" Type="http://schemas.openxmlformats.org/officeDocument/2006/relationships/hyperlink" Target="http://www.contratos.gov.co/consultas/detalleProceso.do?numConstancia=16-12-5008358" TargetMode="External"/><Relationship Id="rId36" Type="http://schemas.openxmlformats.org/officeDocument/2006/relationships/hyperlink" Target="https://www.contratos.gov.co/consultas/detalleProceso.do?numConstancia=16-13-4680220" TargetMode="External"/><Relationship Id="rId49" Type="http://schemas.openxmlformats.org/officeDocument/2006/relationships/comments" Target="../comments1.xml"/><Relationship Id="rId10" Type="http://schemas.openxmlformats.org/officeDocument/2006/relationships/hyperlink" Target="https://www.contratos.gov.co/consultas/detalleProceso.do?numConstancia=16-12-4940474" TargetMode="External"/><Relationship Id="rId19" Type="http://schemas.openxmlformats.org/officeDocument/2006/relationships/hyperlink" Target="https://www.contratos.gov.co/consultas/detalleProceso.do?numConstancia=16-12-4939796" TargetMode="External"/><Relationship Id="rId31" Type="http://schemas.openxmlformats.org/officeDocument/2006/relationships/hyperlink" Target="https://www.contratos.gov.co/consultas/detalleProceso.do?numConstancia=16-12-4940474" TargetMode="External"/><Relationship Id="rId44" Type="http://schemas.openxmlformats.org/officeDocument/2006/relationships/hyperlink" Target="https://www.contratos.gov.co/consultas/detalleProceso.do?numConstancia=16-11-5289732" TargetMode="External"/><Relationship Id="rId4" Type="http://schemas.openxmlformats.org/officeDocument/2006/relationships/hyperlink" Target="https://www.contratos.gov.co/consultas/detalleProceso.do?numConstancia=16-12-4940585" TargetMode="External"/><Relationship Id="rId9" Type="http://schemas.openxmlformats.org/officeDocument/2006/relationships/hyperlink" Target="https://www.contratos.gov.co/consultas/detalleProceso.do?numConstancia=16-12-5556726" TargetMode="External"/><Relationship Id="rId14" Type="http://schemas.openxmlformats.org/officeDocument/2006/relationships/hyperlink" Target="https://www.contratos.gov.co/consultas/detalleProceso.do?numConstancia=16-12-4941201" TargetMode="External"/><Relationship Id="rId22" Type="http://schemas.openxmlformats.org/officeDocument/2006/relationships/hyperlink" Target="http://www.contratos.gov.co/consultas/detalleProceso.do?numConstancia=16-12-5007936" TargetMode="External"/><Relationship Id="rId27" Type="http://schemas.openxmlformats.org/officeDocument/2006/relationships/hyperlink" Target="https://www.contratos.gov.co/consultas/detalleProceso.do?numConstancia=16-12-4939796" TargetMode="External"/><Relationship Id="rId30" Type="http://schemas.openxmlformats.org/officeDocument/2006/relationships/hyperlink" Target="http://www.contratos.gov.co/consultas/detalleProceso.do?numConstancia=16-12-5008314" TargetMode="External"/><Relationship Id="rId35" Type="http://schemas.openxmlformats.org/officeDocument/2006/relationships/hyperlink" Target="https://www.contratos.gov.co/consultas/detalleProceso.do?numConstancia=16-12-4939622" TargetMode="External"/><Relationship Id="rId43" Type="http://schemas.openxmlformats.org/officeDocument/2006/relationships/hyperlink" Target="https://www.contratos.gov.co/consultas/detalleProceso.do?numConstancia=16-12-4940585" TargetMode="External"/><Relationship Id="rId48" Type="http://schemas.openxmlformats.org/officeDocument/2006/relationships/vmlDrawing" Target="../drawings/vmlDrawing1.vml"/><Relationship Id="rId8" Type="http://schemas.openxmlformats.org/officeDocument/2006/relationships/hyperlink" Target="http://www.contratos.gov.co/consultas/detalleProceso.do?numConstancia=16-12-500825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contratos.gov.co/consultas/detalleProceso.do?numConstancia=17-4-7146533" TargetMode="External"/><Relationship Id="rId13" Type="http://schemas.openxmlformats.org/officeDocument/2006/relationships/hyperlink" Target="https://www.contratos.gov.co/consultas/detalleProceso.do?numConstancia=17-4-7146911" TargetMode="External"/><Relationship Id="rId18" Type="http://schemas.openxmlformats.org/officeDocument/2006/relationships/hyperlink" Target="https://www.contratos.gov.co/consultas/detalleProceso.do?numConstancia=17-4-7147169" TargetMode="External"/><Relationship Id="rId3" Type="http://schemas.openxmlformats.org/officeDocument/2006/relationships/hyperlink" Target="https://www.contratos.gov.co/consultas/detalleProceso.do?numConstancia=17-4-6739554" TargetMode="External"/><Relationship Id="rId21" Type="http://schemas.openxmlformats.org/officeDocument/2006/relationships/hyperlink" Target="https://www.contratos.gov.co/consultas/detalleProceso.do?numConstancia=17-12-7222217" TargetMode="External"/><Relationship Id="rId7" Type="http://schemas.openxmlformats.org/officeDocument/2006/relationships/hyperlink" Target="https://www.contratos.gov.co/consultas/detalleProceso.do?numConstancia=17-4-7147304" TargetMode="External"/><Relationship Id="rId12" Type="http://schemas.openxmlformats.org/officeDocument/2006/relationships/hyperlink" Target="https://www.contratos.gov.co/consultas/detalleProceso.do?numConstancia=17-4-7147001" TargetMode="External"/><Relationship Id="rId17" Type="http://schemas.openxmlformats.org/officeDocument/2006/relationships/hyperlink" Target="https://www.contratos.gov.co/consultas/detalleProceso.do?numConstancia=17-4-7146216" TargetMode="External"/><Relationship Id="rId2" Type="http://schemas.openxmlformats.org/officeDocument/2006/relationships/hyperlink" Target="https://www.contratos.gov.co/consultas/detalleProceso.do?numConstancia=17-12-6611588" TargetMode="External"/><Relationship Id="rId16" Type="http://schemas.openxmlformats.org/officeDocument/2006/relationships/hyperlink" Target="https://www.contratos.gov.co/consultas/detalleProceso.do?numConstancia=17-4-7146669" TargetMode="External"/><Relationship Id="rId20" Type="http://schemas.openxmlformats.org/officeDocument/2006/relationships/hyperlink" Target="https://www.contratos.gov.co/consultas/detalleProceso.do?numConstancia=17-4-6739554" TargetMode="External"/><Relationship Id="rId1" Type="http://schemas.openxmlformats.org/officeDocument/2006/relationships/hyperlink" Target="https://www.contratos.gov.co/consultas/detalleProceso.do?numConstancia=17-12-6170239" TargetMode="External"/><Relationship Id="rId6" Type="http://schemas.openxmlformats.org/officeDocument/2006/relationships/hyperlink" Target="https://www.contratos.gov.co/consultas/detalleProceso.do?numConstancia=17-11-6936126" TargetMode="External"/><Relationship Id="rId11" Type="http://schemas.openxmlformats.org/officeDocument/2006/relationships/hyperlink" Target="https://www.contratos.gov.co/consultas/detalleProceso.do?numConstancia=17-4-7147236" TargetMode="External"/><Relationship Id="rId24" Type="http://schemas.openxmlformats.org/officeDocument/2006/relationships/comments" Target="../comments2.xml"/><Relationship Id="rId5" Type="http://schemas.openxmlformats.org/officeDocument/2006/relationships/hyperlink" Target="https://www.contratos.gov.co/consultas/detalleProceso.do?numConstancia=17-12-6779876" TargetMode="External"/><Relationship Id="rId15" Type="http://schemas.openxmlformats.org/officeDocument/2006/relationships/hyperlink" Target="https://www.contratos.gov.co/consultas/detalleProceso.do?numConstancia=17-4-7199576" TargetMode="External"/><Relationship Id="rId23" Type="http://schemas.openxmlformats.org/officeDocument/2006/relationships/vmlDrawing" Target="../drawings/vmlDrawing2.vml"/><Relationship Id="rId10" Type="http://schemas.openxmlformats.org/officeDocument/2006/relationships/hyperlink" Target="https://www.contratos.gov.co/consultas/detalleProceso.do?numConstancia=17-4-7146793" TargetMode="External"/><Relationship Id="rId19" Type="http://schemas.openxmlformats.org/officeDocument/2006/relationships/hyperlink" Target="https://www.contratos.gov.co/consultas/detalleProceso.do?numConstancia=17-12-7283361" TargetMode="External"/><Relationship Id="rId4" Type="http://schemas.openxmlformats.org/officeDocument/2006/relationships/hyperlink" Target="https://www.contratos.gov.co/consultas/detalleProceso.do?numConstancia=17-12-6170239" TargetMode="External"/><Relationship Id="rId9" Type="http://schemas.openxmlformats.org/officeDocument/2006/relationships/hyperlink" Target="https://www.contratos.gov.co/consultas/detalleProceso.do?numConstancia=17-4-7146417" TargetMode="External"/><Relationship Id="rId14" Type="http://schemas.openxmlformats.org/officeDocument/2006/relationships/hyperlink" Target="https://www.contratos.gov.co/consultas/detalleProceso.do?numConstancia=17-4-7147092" TargetMode="External"/><Relationship Id="rId22"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ntratos.gov.co/consultas/detalleProceso.do?numConstancia=18-11-8061828" TargetMode="External"/><Relationship Id="rId13" Type="http://schemas.openxmlformats.org/officeDocument/2006/relationships/hyperlink" Target="https://community.secop.gov.co/Public/Tendering/ContractNoticePhases/View?PPI=CO1.PPI.2533992&amp;isFromPublicArea=True&amp;isModal=False" TargetMode="External"/><Relationship Id="rId18" Type="http://schemas.openxmlformats.org/officeDocument/2006/relationships/comments" Target="../comments3.xml"/><Relationship Id="rId3" Type="http://schemas.openxmlformats.org/officeDocument/2006/relationships/hyperlink" Target="https://www.contratos.gov.co/consultas/detalleProceso.do?numConstancia=17-12-7222217" TargetMode="External"/><Relationship Id="rId7" Type="http://schemas.openxmlformats.org/officeDocument/2006/relationships/hyperlink" Target="https://www.contratos.gov.co/consultas/detalleProceso.do?numConstancia=17-12-6850798" TargetMode="External"/><Relationship Id="rId12" Type="http://schemas.openxmlformats.org/officeDocument/2006/relationships/hyperlink" Target="https://www.secop.gov.co/CO1BusinessLine/Tendering/BuyerWorkArea/Index?docUniqueIdentifier=CO1.BDOS.597421&amp;prevCtxLbl=Work+Area&amp;prevCtxUrl=%2fCO1Marketplace%2fCommon%2fWorkArea%2fIndex" TargetMode="External"/><Relationship Id="rId17" Type="http://schemas.openxmlformats.org/officeDocument/2006/relationships/vmlDrawing" Target="../drawings/vmlDrawing3.vml"/><Relationship Id="rId2" Type="http://schemas.openxmlformats.org/officeDocument/2006/relationships/hyperlink" Target="https://www.contratos.gov.co/consultas/detalleProceso.do?numConstancia=17-4-6739554" TargetMode="External"/><Relationship Id="rId16" Type="http://schemas.openxmlformats.org/officeDocument/2006/relationships/printerSettings" Target="../printerSettings/printerSettings3.bin"/><Relationship Id="rId1" Type="http://schemas.openxmlformats.org/officeDocument/2006/relationships/hyperlink" Target="https://www.contratos.gov.co/consultas/detalleProceso.do?numConstancia=17-4-6739554" TargetMode="External"/><Relationship Id="rId6" Type="http://schemas.openxmlformats.org/officeDocument/2006/relationships/hyperlink" Target="https://www.contratos.gov.co/consultas/detalleProceso.do?numConstancia=18-1-189347" TargetMode="External"/><Relationship Id="rId1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590520" TargetMode="External"/><Relationship Id="rId5" Type="http://schemas.openxmlformats.org/officeDocument/2006/relationships/hyperlink" Target="https://www.contratos.gov.co/consultas/detalleProceso.do?numConstancia=18-11-8061828" TargetMode="External"/><Relationship Id="rId15" Type="http://schemas.openxmlformats.org/officeDocument/2006/relationships/hyperlink" Target="https://www.secop.gov.co/CO1BusinessLine/Tendering/BuyerWorkArea/Index?docUniqueIdentifier=CO1.BDOS.614877&amp;prevCtxLbl=Work+Area&amp;prevCtxUrl=%2fCO1Marketplace%2fCommon%2fWorkArea%2fIndex" TargetMode="External"/><Relationship Id="rId10" Type="http://schemas.openxmlformats.org/officeDocument/2006/relationships/hyperlink" Target="https://community.secop.gov.co/Public/Tendering/ContractNoticePhases/View?PPI=CO1.PPI.2460402&amp;isFromPublicArea=True&amp;isModal=False" TargetMode="External"/><Relationship Id="rId4" Type="http://schemas.openxmlformats.org/officeDocument/2006/relationships/hyperlink" Target="https://www.contratos.gov.co/consultas/detalleProceso.do?numConstancia=18-12-7625467" TargetMode="External"/><Relationship Id="rId9" Type="http://schemas.openxmlformats.org/officeDocument/2006/relationships/hyperlink" Target="https://www.contratos.gov.co/consultas/detalleProceso.do?numConstancia=18-11-8178993" TargetMode="External"/><Relationship Id="rId14" Type="http://schemas.openxmlformats.org/officeDocument/2006/relationships/hyperlink" Target="https://www.contratos.gov.co/consultas/detalleProceso.do?numConstancia=18-1-189347"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contratos.gov.co/consultas/detalleProceso.do?numConstancia=19-4-9540219" TargetMode="External"/><Relationship Id="rId13" Type="http://schemas.openxmlformats.org/officeDocument/2006/relationships/hyperlink" Target="https://community.secop.gov.co/Public/Tendering/ContractNoticePhases/View?PPI=CO1.PPI.4087044&amp;isFromPublicArea=True&amp;isModal=False" TargetMode="External"/><Relationship Id="rId3" Type="http://schemas.openxmlformats.org/officeDocument/2006/relationships/hyperlink" Target="https://www.contratos.gov.co/consultas/detalleProceso.do?numConstancia=19-4-9507415" TargetMode="External"/><Relationship Id="rId7" Type="http://schemas.openxmlformats.org/officeDocument/2006/relationships/hyperlink" Target="https://www.contratos.gov.co/consultas/detalleProceso.do?numConstancia=19-4-9540151" TargetMode="External"/><Relationship Id="rId12" Type="http://schemas.openxmlformats.org/officeDocument/2006/relationships/hyperlink" Target="https://community.secop.gov.co/Public/Tendering/ContractNoticePhases/View?PPI=CO1.PPI.3791465&amp;isFromPublicArea=True&amp;isModal=False" TargetMode="External"/><Relationship Id="rId17" Type="http://schemas.openxmlformats.org/officeDocument/2006/relationships/comments" Target="../comments4.xml"/><Relationship Id="rId2" Type="http://schemas.openxmlformats.org/officeDocument/2006/relationships/hyperlink" Target="https://community.secop.gov.co/Public/Tendering/ContractNoticeManagement/Index?currentLanguage=es-CO&amp;Page=login&amp;Country=CO&amp;SkinName=CCE" TargetMode="External"/><Relationship Id="rId16" Type="http://schemas.openxmlformats.org/officeDocument/2006/relationships/vmlDrawing" Target="../drawings/vmlDrawing4.vml"/><Relationship Id="rId1" Type="http://schemas.openxmlformats.org/officeDocument/2006/relationships/hyperlink" Target="https://community.secop.gov.co/Public/Tendering/ContractNoticePhases/View?PPI=CO1.PPI.2908980&amp;isFromPublicArea=True&amp;isModal=False" TargetMode="External"/><Relationship Id="rId6" Type="http://schemas.openxmlformats.org/officeDocument/2006/relationships/hyperlink" Target="https://www.contratos.gov.co/consultas/detalleProceso.do?numConstancia=19-4-9525862" TargetMode="External"/><Relationship Id="rId11" Type="http://schemas.openxmlformats.org/officeDocument/2006/relationships/hyperlink" Target="https://community.secop.gov.co/Public/Tendering/ContractNoticeManagement/Index?currentLanguage=es-CO&amp;Page=login&amp;Country=CO&amp;SkinName=CCE" TargetMode="External"/><Relationship Id="rId5" Type="http://schemas.openxmlformats.org/officeDocument/2006/relationships/hyperlink" Target="https://www.contratos.gov.co/consultas/detalleProceso.do?numConstancia=19-4-9507214" TargetMode="External"/><Relationship Id="rId15" Type="http://schemas.openxmlformats.org/officeDocument/2006/relationships/printerSettings" Target="../printerSettings/printerSettings4.bin"/><Relationship Id="rId10" Type="http://schemas.openxmlformats.org/officeDocument/2006/relationships/hyperlink" Target="https://community.secop.gov.co/Public/Tendering/ContractNoticePhases/View?PPI=CO1.PPI.2908980&amp;isFromPublicArea=True&amp;isModal=False" TargetMode="External"/><Relationship Id="rId4" Type="http://schemas.openxmlformats.org/officeDocument/2006/relationships/hyperlink" Target="https://www.contratos.gov.co/consultas/detalleProceso.do?numConstancia=19-4-9379092" TargetMode="External"/><Relationship Id="rId9" Type="http://schemas.openxmlformats.org/officeDocument/2006/relationships/hyperlink" Target="https://www.contratos.gov.co/consultas/detalleProceso.do?numConstancia=19-4-9573430" TargetMode="External"/><Relationship Id="rId14" Type="http://schemas.openxmlformats.org/officeDocument/2006/relationships/hyperlink" Target="https://community.secop.gov.co/Public/Tendering/ContractNoticePhases/View?PPI=CO1.PPI.2908980&amp;isFromPublicArea=True&amp;isModal=False"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I97"/>
  <sheetViews>
    <sheetView tabSelected="1" topLeftCell="T1" zoomScale="85" zoomScaleNormal="85" workbookViewId="0">
      <pane ySplit="1" topLeftCell="A2" activePane="bottomLeft" state="frozen"/>
      <selection pane="bottomLeft" activeCell="S2" sqref="S2"/>
    </sheetView>
  </sheetViews>
  <sheetFormatPr baseColWidth="10" defaultRowHeight="11.25"/>
  <cols>
    <col min="1" max="1" width="13.28515625" style="137" hidden="1" customWidth="1"/>
    <col min="2" max="2" width="6.42578125" style="4" bestFit="1" customWidth="1"/>
    <col min="3" max="3" width="10.85546875" style="133" bestFit="1" customWidth="1"/>
    <col min="4" max="4" width="13.28515625" style="4" customWidth="1"/>
    <col min="5" max="5" width="13.42578125" style="138" customWidth="1"/>
    <col min="6" max="6" width="11.42578125" style="4" customWidth="1"/>
    <col min="7" max="7" width="13.140625" style="4" customWidth="1"/>
    <col min="8" max="8" width="10.85546875" style="133" customWidth="1"/>
    <col min="9" max="9" width="19.140625" style="133" customWidth="1"/>
    <col min="10" max="10" width="28.42578125" style="133" customWidth="1"/>
    <col min="11" max="11" width="10.7109375" style="132" customWidth="1"/>
    <col min="12" max="12" width="11.85546875" style="4" customWidth="1"/>
    <col min="13" max="13" width="9.42578125" style="133" customWidth="1"/>
    <col min="14" max="14" width="9.28515625" style="133" customWidth="1"/>
    <col min="15" max="15" width="10.140625" style="4" customWidth="1"/>
    <col min="16" max="16" width="11.42578125" style="133"/>
    <col min="17" max="17" width="13.42578125" style="133" customWidth="1"/>
    <col min="18" max="18" width="17.85546875" style="4" bestFit="1" customWidth="1"/>
    <col min="19" max="19" width="29.42578125" style="4" bestFit="1" customWidth="1"/>
    <col min="20" max="20" width="17.140625" style="137" bestFit="1" customWidth="1"/>
    <col min="21" max="21" width="11" style="133" customWidth="1"/>
    <col min="22" max="22" width="12.140625" style="133" customWidth="1"/>
    <col min="23" max="23" width="34.28515625" style="137" bestFit="1" customWidth="1"/>
    <col min="24" max="24" width="11.5703125" style="133" customWidth="1"/>
    <col min="25" max="25" width="11.42578125" style="133"/>
    <col min="26" max="26" width="14.42578125" style="133" customWidth="1"/>
    <col min="27" max="27" width="11.42578125" style="133"/>
    <col min="28" max="28" width="17.42578125" style="134" hidden="1" customWidth="1"/>
    <col min="29" max="29" width="31.85546875" style="133" customWidth="1"/>
    <col min="30" max="30" width="15.7109375" style="135" hidden="1" customWidth="1"/>
    <col min="31" max="31" width="11.42578125" style="4"/>
    <col min="32" max="32" width="19" style="4" customWidth="1"/>
    <col min="33" max="737" width="11.42578125" style="4"/>
    <col min="738" max="16384" width="11.42578125" style="133"/>
  </cols>
  <sheetData>
    <row r="1" spans="1:737" s="77" customFormat="1" ht="45">
      <c r="A1" s="67" t="s">
        <v>0</v>
      </c>
      <c r="B1" s="1" t="s">
        <v>29</v>
      </c>
      <c r="C1" s="1" t="s">
        <v>1</v>
      </c>
      <c r="D1" s="1" t="s">
        <v>2</v>
      </c>
      <c r="E1" s="68" t="s">
        <v>3</v>
      </c>
      <c r="F1" s="1" t="s">
        <v>4</v>
      </c>
      <c r="G1" s="1" t="s">
        <v>5</v>
      </c>
      <c r="H1" s="1" t="s">
        <v>6</v>
      </c>
      <c r="I1" s="1" t="s">
        <v>787</v>
      </c>
      <c r="J1" s="1" t="s">
        <v>7</v>
      </c>
      <c r="K1" s="68" t="s">
        <v>8</v>
      </c>
      <c r="L1" s="69" t="s">
        <v>9</v>
      </c>
      <c r="M1" s="69" t="s">
        <v>10</v>
      </c>
      <c r="N1" s="69" t="s">
        <v>11</v>
      </c>
      <c r="O1" s="1" t="s">
        <v>12</v>
      </c>
      <c r="P1" s="69" t="s">
        <v>13</v>
      </c>
      <c r="Q1" s="1" t="s">
        <v>14</v>
      </c>
      <c r="R1" s="69" t="s">
        <v>15</v>
      </c>
      <c r="S1" s="1" t="s">
        <v>16</v>
      </c>
      <c r="T1" s="139" t="s">
        <v>25</v>
      </c>
      <c r="U1" s="1" t="s">
        <v>17</v>
      </c>
      <c r="V1" s="1" t="s">
        <v>18</v>
      </c>
      <c r="W1" s="67" t="s">
        <v>252</v>
      </c>
      <c r="X1" s="1" t="s">
        <v>19</v>
      </c>
      <c r="Y1" s="72" t="s">
        <v>20</v>
      </c>
      <c r="Z1" s="2" t="s">
        <v>21</v>
      </c>
      <c r="AA1" s="1" t="s">
        <v>22</v>
      </c>
      <c r="AB1" s="73" t="s">
        <v>26</v>
      </c>
      <c r="AC1" s="74" t="s">
        <v>24</v>
      </c>
      <c r="AD1" s="75" t="s">
        <v>28</v>
      </c>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c r="IW1" s="76"/>
      <c r="IX1" s="76"/>
      <c r="IY1" s="76"/>
      <c r="IZ1" s="76"/>
      <c r="JA1" s="76"/>
      <c r="JB1" s="76"/>
      <c r="JC1" s="76"/>
      <c r="JD1" s="76"/>
      <c r="JE1" s="76"/>
      <c r="JF1" s="76"/>
      <c r="JG1" s="76"/>
      <c r="JH1" s="76"/>
      <c r="JI1" s="76"/>
      <c r="JJ1" s="76"/>
      <c r="JK1" s="76"/>
      <c r="JL1" s="76"/>
      <c r="JM1" s="76"/>
      <c r="JN1" s="76"/>
      <c r="JO1" s="76"/>
      <c r="JP1" s="76"/>
      <c r="JQ1" s="76"/>
      <c r="JR1" s="76"/>
      <c r="JS1" s="76"/>
      <c r="JT1" s="76"/>
      <c r="JU1" s="76"/>
      <c r="JV1" s="76"/>
      <c r="JW1" s="76"/>
      <c r="JX1" s="76"/>
      <c r="JY1" s="76"/>
      <c r="JZ1" s="76"/>
      <c r="KA1" s="76"/>
      <c r="KB1" s="76"/>
      <c r="KC1" s="76"/>
      <c r="KD1" s="76"/>
      <c r="KE1" s="76"/>
      <c r="KF1" s="76"/>
      <c r="KG1" s="76"/>
      <c r="KH1" s="76"/>
      <c r="KI1" s="76"/>
      <c r="KJ1" s="76"/>
      <c r="KK1" s="76"/>
      <c r="KL1" s="76"/>
      <c r="KM1" s="76"/>
      <c r="KN1" s="76"/>
      <c r="KO1" s="76"/>
      <c r="KP1" s="76"/>
      <c r="KQ1" s="76"/>
      <c r="KR1" s="76"/>
      <c r="KS1" s="76"/>
      <c r="KT1" s="76"/>
      <c r="KU1" s="76"/>
      <c r="KV1" s="76"/>
      <c r="KW1" s="76"/>
      <c r="KX1" s="76"/>
      <c r="KY1" s="76"/>
      <c r="KZ1" s="76"/>
      <c r="LA1" s="76"/>
      <c r="LB1" s="76"/>
      <c r="LC1" s="76"/>
      <c r="LD1" s="76"/>
      <c r="LE1" s="76"/>
      <c r="LF1" s="76"/>
      <c r="LG1" s="76"/>
      <c r="LH1" s="76"/>
      <c r="LI1" s="76"/>
      <c r="LJ1" s="76"/>
      <c r="LK1" s="76"/>
      <c r="LL1" s="76"/>
      <c r="LM1" s="76"/>
      <c r="LN1" s="76"/>
      <c r="LO1" s="76"/>
      <c r="LP1" s="76"/>
      <c r="LQ1" s="76"/>
      <c r="LR1" s="76"/>
      <c r="LS1" s="76"/>
      <c r="LT1" s="76"/>
      <c r="LU1" s="76"/>
      <c r="LV1" s="76"/>
      <c r="LW1" s="76"/>
      <c r="LX1" s="76"/>
      <c r="LY1" s="76"/>
      <c r="LZ1" s="76"/>
      <c r="MA1" s="76"/>
      <c r="MB1" s="76"/>
      <c r="MC1" s="76"/>
      <c r="MD1" s="76"/>
      <c r="ME1" s="76"/>
      <c r="MF1" s="76"/>
      <c r="MG1" s="76"/>
      <c r="MH1" s="76"/>
      <c r="MI1" s="76"/>
      <c r="MJ1" s="76"/>
      <c r="MK1" s="76"/>
      <c r="ML1" s="76"/>
      <c r="MM1" s="76"/>
      <c r="MN1" s="76"/>
      <c r="MO1" s="76"/>
      <c r="MP1" s="76"/>
      <c r="MQ1" s="76"/>
      <c r="MR1" s="76"/>
      <c r="MS1" s="76"/>
      <c r="MT1" s="76"/>
      <c r="MU1" s="76"/>
      <c r="MV1" s="76"/>
      <c r="MW1" s="76"/>
      <c r="MX1" s="76"/>
      <c r="MY1" s="76"/>
      <c r="MZ1" s="76"/>
      <c r="NA1" s="76"/>
      <c r="NB1" s="76"/>
      <c r="NC1" s="76"/>
      <c r="ND1" s="76"/>
      <c r="NE1" s="76"/>
      <c r="NF1" s="76"/>
      <c r="NG1" s="76"/>
      <c r="NH1" s="76"/>
      <c r="NI1" s="76"/>
      <c r="NJ1" s="76"/>
      <c r="NK1" s="76"/>
      <c r="NL1" s="76"/>
      <c r="NM1" s="76"/>
      <c r="NN1" s="76"/>
      <c r="NO1" s="76"/>
      <c r="NP1" s="76"/>
      <c r="NQ1" s="76"/>
      <c r="NR1" s="76"/>
      <c r="NS1" s="76"/>
      <c r="NT1" s="76"/>
      <c r="NU1" s="76"/>
      <c r="NV1" s="76"/>
      <c r="NW1" s="76"/>
      <c r="NX1" s="76"/>
      <c r="NY1" s="76"/>
      <c r="NZ1" s="76"/>
      <c r="OA1" s="76"/>
      <c r="OB1" s="76"/>
      <c r="OC1" s="76"/>
      <c r="OD1" s="76"/>
      <c r="OE1" s="76"/>
      <c r="OF1" s="76"/>
      <c r="OG1" s="76"/>
      <c r="OH1" s="76"/>
      <c r="OI1" s="76"/>
      <c r="OJ1" s="76"/>
      <c r="OK1" s="76"/>
      <c r="OL1" s="76"/>
      <c r="OM1" s="76"/>
      <c r="ON1" s="76"/>
      <c r="OO1" s="76"/>
      <c r="OP1" s="76"/>
      <c r="OQ1" s="76"/>
      <c r="OR1" s="76"/>
      <c r="OS1" s="76"/>
      <c r="OT1" s="76"/>
      <c r="OU1" s="76"/>
      <c r="OV1" s="76"/>
      <c r="OW1" s="76"/>
      <c r="OX1" s="76"/>
      <c r="OY1" s="76"/>
      <c r="OZ1" s="76"/>
      <c r="PA1" s="76"/>
      <c r="PB1" s="76"/>
      <c r="PC1" s="76"/>
      <c r="PD1" s="76"/>
      <c r="PE1" s="76"/>
      <c r="PF1" s="76"/>
      <c r="PG1" s="76"/>
      <c r="PH1" s="76"/>
      <c r="PI1" s="76"/>
      <c r="PJ1" s="76"/>
      <c r="PK1" s="76"/>
      <c r="PL1" s="76"/>
      <c r="PM1" s="76"/>
      <c r="PN1" s="76"/>
      <c r="PO1" s="76"/>
      <c r="PP1" s="76"/>
      <c r="PQ1" s="76"/>
      <c r="PR1" s="76"/>
      <c r="PS1" s="76"/>
      <c r="PT1" s="76"/>
      <c r="PU1" s="76"/>
      <c r="PV1" s="76"/>
      <c r="PW1" s="76"/>
      <c r="PX1" s="76"/>
      <c r="PY1" s="76"/>
      <c r="PZ1" s="76"/>
      <c r="QA1" s="76"/>
      <c r="QB1" s="76"/>
      <c r="QC1" s="76"/>
      <c r="QD1" s="76"/>
      <c r="QE1" s="76"/>
      <c r="QF1" s="76"/>
      <c r="QG1" s="76"/>
      <c r="QH1" s="76"/>
      <c r="QI1" s="76"/>
      <c r="QJ1" s="76"/>
      <c r="QK1" s="76"/>
      <c r="QL1" s="76"/>
      <c r="QM1" s="76"/>
      <c r="QN1" s="76"/>
      <c r="QO1" s="76"/>
      <c r="QP1" s="76"/>
      <c r="QQ1" s="76"/>
      <c r="QR1" s="76"/>
      <c r="QS1" s="76"/>
      <c r="QT1" s="76"/>
      <c r="QU1" s="76"/>
      <c r="QV1" s="76"/>
      <c r="QW1" s="76"/>
      <c r="QX1" s="76"/>
      <c r="QY1" s="76"/>
      <c r="QZ1" s="76"/>
      <c r="RA1" s="76"/>
      <c r="RB1" s="76"/>
      <c r="RC1" s="76"/>
      <c r="RD1" s="76"/>
      <c r="RE1" s="76"/>
      <c r="RF1" s="76"/>
      <c r="RG1" s="76"/>
      <c r="RH1" s="76"/>
      <c r="RI1" s="76"/>
      <c r="RJ1" s="76"/>
      <c r="RK1" s="76"/>
      <c r="RL1" s="76"/>
      <c r="RM1" s="76"/>
      <c r="RN1" s="76"/>
      <c r="RO1" s="76"/>
      <c r="RP1" s="76"/>
      <c r="RQ1" s="76"/>
      <c r="RR1" s="76"/>
      <c r="RS1" s="76"/>
      <c r="RT1" s="76"/>
      <c r="RU1" s="76"/>
      <c r="RV1" s="76"/>
      <c r="RW1" s="76"/>
      <c r="RX1" s="76"/>
      <c r="RY1" s="76"/>
      <c r="RZ1" s="76"/>
      <c r="SA1" s="76"/>
      <c r="SB1" s="76"/>
      <c r="SC1" s="76"/>
      <c r="SD1" s="76"/>
      <c r="SE1" s="76"/>
      <c r="SF1" s="76"/>
      <c r="SG1" s="76"/>
      <c r="SH1" s="76"/>
      <c r="SI1" s="76"/>
      <c r="SJ1" s="76"/>
      <c r="SK1" s="76"/>
      <c r="SL1" s="76"/>
      <c r="SM1" s="76"/>
      <c r="SN1" s="76"/>
      <c r="SO1" s="76"/>
      <c r="SP1" s="76"/>
      <c r="SQ1" s="76"/>
      <c r="SR1" s="76"/>
      <c r="SS1" s="76"/>
      <c r="ST1" s="76"/>
      <c r="SU1" s="76"/>
      <c r="SV1" s="76"/>
      <c r="SW1" s="76"/>
      <c r="SX1" s="76"/>
      <c r="SY1" s="76"/>
      <c r="SZ1" s="76"/>
      <c r="TA1" s="76"/>
      <c r="TB1" s="76"/>
      <c r="TC1" s="76"/>
      <c r="TD1" s="76"/>
      <c r="TE1" s="76"/>
      <c r="TF1" s="76"/>
      <c r="TG1" s="76"/>
      <c r="TH1" s="76"/>
      <c r="TI1" s="76"/>
      <c r="TJ1" s="76"/>
      <c r="TK1" s="76"/>
      <c r="TL1" s="76"/>
      <c r="TM1" s="76"/>
      <c r="TN1" s="76"/>
      <c r="TO1" s="76"/>
      <c r="TP1" s="76"/>
      <c r="TQ1" s="76"/>
      <c r="TR1" s="76"/>
      <c r="TS1" s="76"/>
      <c r="TT1" s="76"/>
      <c r="TU1" s="76"/>
      <c r="TV1" s="76"/>
      <c r="TW1" s="76"/>
      <c r="TX1" s="76"/>
      <c r="TY1" s="76"/>
      <c r="TZ1" s="76"/>
      <c r="UA1" s="76"/>
      <c r="UB1" s="76"/>
      <c r="UC1" s="76"/>
      <c r="UD1" s="76"/>
      <c r="UE1" s="76"/>
      <c r="UF1" s="76"/>
      <c r="UG1" s="76"/>
      <c r="UH1" s="76"/>
      <c r="UI1" s="76"/>
      <c r="UJ1" s="76"/>
      <c r="UK1" s="76"/>
      <c r="UL1" s="76"/>
      <c r="UM1" s="76"/>
      <c r="UN1" s="76"/>
      <c r="UO1" s="76"/>
      <c r="UP1" s="76"/>
      <c r="UQ1" s="76"/>
      <c r="UR1" s="76"/>
      <c r="US1" s="76"/>
      <c r="UT1" s="76"/>
      <c r="UU1" s="76"/>
      <c r="UV1" s="76"/>
      <c r="UW1" s="76"/>
      <c r="UX1" s="76"/>
      <c r="UY1" s="76"/>
      <c r="UZ1" s="76"/>
      <c r="VA1" s="76"/>
      <c r="VB1" s="76"/>
      <c r="VC1" s="76"/>
      <c r="VD1" s="76"/>
      <c r="VE1" s="76"/>
      <c r="VF1" s="76"/>
      <c r="VG1" s="76"/>
      <c r="VH1" s="76"/>
      <c r="VI1" s="76"/>
      <c r="VJ1" s="76"/>
      <c r="VK1" s="76"/>
      <c r="VL1" s="76"/>
      <c r="VM1" s="76"/>
      <c r="VN1" s="76"/>
      <c r="VO1" s="76"/>
      <c r="VP1" s="76"/>
      <c r="VQ1" s="76"/>
      <c r="VR1" s="76"/>
      <c r="VS1" s="76"/>
      <c r="VT1" s="76"/>
      <c r="VU1" s="76"/>
      <c r="VV1" s="76"/>
      <c r="VW1" s="76"/>
      <c r="VX1" s="76"/>
      <c r="VY1" s="76"/>
      <c r="VZ1" s="76"/>
      <c r="WA1" s="76"/>
      <c r="WB1" s="76"/>
      <c r="WC1" s="76"/>
      <c r="WD1" s="76"/>
      <c r="WE1" s="76"/>
      <c r="WF1" s="76"/>
      <c r="WG1" s="76"/>
      <c r="WH1" s="76"/>
      <c r="WI1" s="76"/>
      <c r="WJ1" s="76"/>
      <c r="WK1" s="76"/>
      <c r="WL1" s="76"/>
      <c r="WM1" s="76"/>
      <c r="WN1" s="76"/>
      <c r="WO1" s="76"/>
      <c r="WP1" s="76"/>
      <c r="WQ1" s="76"/>
      <c r="WR1" s="76"/>
      <c r="WS1" s="76"/>
      <c r="WT1" s="76"/>
      <c r="WU1" s="76"/>
      <c r="WV1" s="76"/>
      <c r="WW1" s="76"/>
      <c r="WX1" s="76"/>
      <c r="WY1" s="76"/>
      <c r="WZ1" s="76"/>
      <c r="XA1" s="76"/>
      <c r="XB1" s="76"/>
      <c r="XC1" s="76"/>
      <c r="XD1" s="76"/>
      <c r="XE1" s="76"/>
      <c r="XF1" s="76"/>
      <c r="XG1" s="76"/>
      <c r="XH1" s="76"/>
      <c r="XI1" s="76"/>
      <c r="XJ1" s="76"/>
      <c r="XK1" s="76"/>
      <c r="XL1" s="76"/>
      <c r="XM1" s="76"/>
      <c r="XN1" s="76"/>
      <c r="XO1" s="76"/>
      <c r="XP1" s="76"/>
      <c r="XQ1" s="76"/>
      <c r="XR1" s="76"/>
      <c r="XS1" s="76"/>
      <c r="XT1" s="76"/>
      <c r="XU1" s="76"/>
      <c r="XV1" s="76"/>
      <c r="XW1" s="76"/>
      <c r="XX1" s="76"/>
      <c r="XY1" s="76"/>
      <c r="XZ1" s="76"/>
      <c r="YA1" s="76"/>
      <c r="YB1" s="76"/>
      <c r="YC1" s="76"/>
      <c r="YD1" s="76"/>
      <c r="YE1" s="76"/>
      <c r="YF1" s="76"/>
      <c r="YG1" s="76"/>
      <c r="YH1" s="76"/>
      <c r="YI1" s="76"/>
      <c r="YJ1" s="76"/>
      <c r="YK1" s="76"/>
      <c r="YL1" s="76"/>
      <c r="YM1" s="76"/>
      <c r="YN1" s="76"/>
      <c r="YO1" s="76"/>
      <c r="YP1" s="76"/>
      <c r="YQ1" s="76"/>
      <c r="YR1" s="76"/>
      <c r="YS1" s="76"/>
      <c r="YT1" s="76"/>
      <c r="YU1" s="76"/>
      <c r="YV1" s="76"/>
      <c r="YW1" s="76"/>
      <c r="YX1" s="76"/>
      <c r="YY1" s="76"/>
      <c r="YZ1" s="76"/>
      <c r="ZA1" s="76"/>
      <c r="ZB1" s="76"/>
      <c r="ZC1" s="76"/>
      <c r="ZD1" s="76"/>
      <c r="ZE1" s="76"/>
      <c r="ZF1" s="76"/>
      <c r="ZG1" s="76"/>
      <c r="ZH1" s="76"/>
      <c r="ZI1" s="76"/>
      <c r="ZJ1" s="76"/>
      <c r="ZK1" s="76"/>
      <c r="ZL1" s="76"/>
      <c r="ZM1" s="76"/>
      <c r="ZN1" s="76"/>
      <c r="ZO1" s="76"/>
      <c r="ZP1" s="76"/>
      <c r="ZQ1" s="76"/>
      <c r="ZR1" s="76"/>
      <c r="ZS1" s="76"/>
      <c r="ZT1" s="76"/>
      <c r="ZU1" s="76"/>
      <c r="ZV1" s="76"/>
      <c r="ZW1" s="76"/>
      <c r="ZX1" s="76"/>
      <c r="ZY1" s="76"/>
      <c r="ZZ1" s="76"/>
      <c r="AAA1" s="76"/>
      <c r="AAB1" s="76"/>
      <c r="AAC1" s="76"/>
      <c r="AAD1" s="76"/>
      <c r="AAE1" s="76"/>
      <c r="AAF1" s="76"/>
      <c r="AAG1" s="76"/>
      <c r="AAH1" s="76"/>
      <c r="AAI1" s="76"/>
      <c r="AAJ1" s="76"/>
      <c r="AAK1" s="76"/>
      <c r="AAL1" s="76"/>
      <c r="AAM1" s="76"/>
      <c r="AAN1" s="76"/>
      <c r="AAO1" s="76"/>
      <c r="AAP1" s="76"/>
      <c r="AAQ1" s="76"/>
      <c r="AAR1" s="76"/>
      <c r="AAS1" s="76"/>
      <c r="AAT1" s="76"/>
      <c r="AAU1" s="76"/>
      <c r="AAV1" s="76"/>
      <c r="AAW1" s="76"/>
      <c r="AAX1" s="76"/>
      <c r="AAY1" s="76"/>
      <c r="AAZ1" s="76"/>
      <c r="ABA1" s="76"/>
      <c r="ABB1" s="76"/>
      <c r="ABC1" s="76"/>
      <c r="ABD1" s="76"/>
      <c r="ABE1" s="76"/>
      <c r="ABF1" s="76"/>
      <c r="ABG1" s="76"/>
      <c r="ABH1" s="76"/>
      <c r="ABI1" s="76"/>
    </row>
    <row r="2" spans="1:737" s="4" customFormat="1" ht="143.25" customHeight="1">
      <c r="A2" s="140">
        <f t="shared" ref="A2:A10" si="0">E2-K2</f>
        <v>0</v>
      </c>
      <c r="B2" s="140">
        <v>16</v>
      </c>
      <c r="C2" s="141">
        <v>3500034354</v>
      </c>
      <c r="D2" s="141" t="s">
        <v>435</v>
      </c>
      <c r="E2" s="142">
        <v>8580000</v>
      </c>
      <c r="F2" s="141" t="s">
        <v>436</v>
      </c>
      <c r="G2" s="141" t="s">
        <v>23</v>
      </c>
      <c r="H2" s="141">
        <v>4600005103</v>
      </c>
      <c r="I2" s="141" t="s">
        <v>786</v>
      </c>
      <c r="J2" s="141" t="s">
        <v>437</v>
      </c>
      <c r="K2" s="142">
        <v>8580000</v>
      </c>
      <c r="L2" s="141" t="s">
        <v>438</v>
      </c>
      <c r="M2" s="143" t="s">
        <v>439</v>
      </c>
      <c r="N2" s="144" t="s">
        <v>440</v>
      </c>
      <c r="O2" s="145">
        <v>240</v>
      </c>
      <c r="P2" s="141" t="s">
        <v>27</v>
      </c>
      <c r="Q2" s="141">
        <v>4500041093</v>
      </c>
      <c r="R2" s="141" t="s">
        <v>441</v>
      </c>
      <c r="S2" s="145" t="s">
        <v>442</v>
      </c>
      <c r="T2" s="146">
        <v>2012050000102</v>
      </c>
      <c r="U2" s="141" t="s">
        <v>443</v>
      </c>
      <c r="V2" s="141" t="s">
        <v>444</v>
      </c>
      <c r="W2" s="135" t="s">
        <v>445</v>
      </c>
      <c r="X2" s="141" t="s">
        <v>446</v>
      </c>
      <c r="Y2" s="141">
        <v>3420778</v>
      </c>
      <c r="Z2" s="141" t="s">
        <v>447</v>
      </c>
      <c r="AA2" s="141">
        <v>32504073</v>
      </c>
      <c r="AB2" s="143">
        <v>42719</v>
      </c>
      <c r="AC2" s="147" t="s">
        <v>448</v>
      </c>
      <c r="AD2" s="141"/>
    </row>
    <row r="3" spans="1:737" s="4" customFormat="1" ht="93.75" customHeight="1">
      <c r="A3" s="140">
        <f t="shared" si="0"/>
        <v>200</v>
      </c>
      <c r="B3" s="140">
        <v>18</v>
      </c>
      <c r="C3" s="141">
        <v>3500034356</v>
      </c>
      <c r="D3" s="141" t="s">
        <v>435</v>
      </c>
      <c r="E3" s="142">
        <v>14390000</v>
      </c>
      <c r="F3" s="141" t="s">
        <v>436</v>
      </c>
      <c r="G3" s="141" t="s">
        <v>23</v>
      </c>
      <c r="H3" s="141">
        <v>4600005101</v>
      </c>
      <c r="I3" s="141" t="s">
        <v>786</v>
      </c>
      <c r="J3" s="141" t="s">
        <v>449</v>
      </c>
      <c r="K3" s="142">
        <v>14389800</v>
      </c>
      <c r="L3" s="141" t="s">
        <v>438</v>
      </c>
      <c r="M3" s="141" t="s">
        <v>450</v>
      </c>
      <c r="N3" s="144" t="s">
        <v>440</v>
      </c>
      <c r="O3" s="145">
        <v>240</v>
      </c>
      <c r="P3" s="141" t="s">
        <v>27</v>
      </c>
      <c r="Q3" s="141">
        <v>4500041089</v>
      </c>
      <c r="R3" s="141" t="s">
        <v>441</v>
      </c>
      <c r="S3" s="145" t="s">
        <v>442</v>
      </c>
      <c r="T3" s="146">
        <v>2012050000102</v>
      </c>
      <c r="U3" s="141" t="s">
        <v>451</v>
      </c>
      <c r="V3" s="141" t="s">
        <v>349</v>
      </c>
      <c r="W3" s="135" t="s">
        <v>451</v>
      </c>
      <c r="X3" s="143" t="s">
        <v>351</v>
      </c>
      <c r="Y3" s="141">
        <v>98458179</v>
      </c>
      <c r="Z3" s="141" t="s">
        <v>447</v>
      </c>
      <c r="AA3" s="141">
        <v>32504073</v>
      </c>
      <c r="AB3" s="143">
        <v>41011</v>
      </c>
      <c r="AC3" s="147" t="s">
        <v>452</v>
      </c>
      <c r="AD3" s="141"/>
    </row>
    <row r="4" spans="1:737" s="4" customFormat="1" ht="45">
      <c r="A4" s="140">
        <f t="shared" si="0"/>
        <v>0</v>
      </c>
      <c r="B4" s="140">
        <v>21</v>
      </c>
      <c r="C4" s="141">
        <v>3500034337</v>
      </c>
      <c r="D4" s="141" t="s">
        <v>435</v>
      </c>
      <c r="E4" s="142">
        <v>10530000</v>
      </c>
      <c r="F4" s="141" t="s">
        <v>436</v>
      </c>
      <c r="G4" s="141" t="s">
        <v>23</v>
      </c>
      <c r="H4" s="141">
        <v>4600005102</v>
      </c>
      <c r="I4" s="141" t="s">
        <v>786</v>
      </c>
      <c r="J4" s="141" t="s">
        <v>453</v>
      </c>
      <c r="K4" s="142">
        <v>10530000</v>
      </c>
      <c r="L4" s="141" t="s">
        <v>438</v>
      </c>
      <c r="M4" s="141" t="s">
        <v>454</v>
      </c>
      <c r="N4" s="144" t="s">
        <v>440</v>
      </c>
      <c r="O4" s="145">
        <v>240</v>
      </c>
      <c r="P4" s="141" t="s">
        <v>27</v>
      </c>
      <c r="Q4" s="141">
        <v>4500041090</v>
      </c>
      <c r="R4" s="141" t="s">
        <v>441</v>
      </c>
      <c r="S4" s="145" t="s">
        <v>442</v>
      </c>
      <c r="T4" s="146">
        <v>2012050000102</v>
      </c>
      <c r="U4" s="141" t="s">
        <v>455</v>
      </c>
      <c r="V4" s="141" t="s">
        <v>456</v>
      </c>
      <c r="W4" s="135" t="s">
        <v>455</v>
      </c>
      <c r="X4" s="141" t="s">
        <v>457</v>
      </c>
      <c r="Y4" s="141">
        <v>8338324</v>
      </c>
      <c r="Z4" s="141" t="s">
        <v>447</v>
      </c>
      <c r="AA4" s="141">
        <v>32504073</v>
      </c>
      <c r="AB4" s="143">
        <v>42478</v>
      </c>
      <c r="AC4" s="147" t="s">
        <v>458</v>
      </c>
      <c r="AD4" s="141"/>
    </row>
    <row r="5" spans="1:737" s="4" customFormat="1" ht="64.5" customHeight="1">
      <c r="A5" s="140">
        <f t="shared" si="0"/>
        <v>730</v>
      </c>
      <c r="B5" s="140">
        <v>23</v>
      </c>
      <c r="C5" s="141">
        <v>3500034339</v>
      </c>
      <c r="D5" s="141" t="s">
        <v>435</v>
      </c>
      <c r="E5" s="142">
        <v>10660000</v>
      </c>
      <c r="F5" s="141" t="s">
        <v>436</v>
      </c>
      <c r="G5" s="141" t="s">
        <v>23</v>
      </c>
      <c r="H5" s="141">
        <v>4600005098</v>
      </c>
      <c r="I5" s="141" t="s">
        <v>786</v>
      </c>
      <c r="J5" s="141" t="s">
        <v>459</v>
      </c>
      <c r="K5" s="142">
        <v>10659270</v>
      </c>
      <c r="L5" s="141" t="s">
        <v>438</v>
      </c>
      <c r="M5" s="144" t="s">
        <v>460</v>
      </c>
      <c r="N5" s="144" t="s">
        <v>440</v>
      </c>
      <c r="O5" s="145">
        <v>240</v>
      </c>
      <c r="P5" s="141" t="s">
        <v>27</v>
      </c>
      <c r="Q5" s="141">
        <v>4500041086</v>
      </c>
      <c r="R5" s="141" t="s">
        <v>441</v>
      </c>
      <c r="S5" s="145" t="s">
        <v>442</v>
      </c>
      <c r="T5" s="146">
        <v>2012050000102</v>
      </c>
      <c r="U5" s="141" t="s">
        <v>461</v>
      </c>
      <c r="V5" s="141" t="s">
        <v>462</v>
      </c>
      <c r="W5" s="148" t="s">
        <v>463</v>
      </c>
      <c r="X5" s="141" t="s">
        <v>464</v>
      </c>
      <c r="Y5" s="141">
        <v>8419272</v>
      </c>
      <c r="Z5" s="141" t="s">
        <v>447</v>
      </c>
      <c r="AA5" s="141">
        <v>32504073</v>
      </c>
      <c r="AB5" s="141" t="s">
        <v>460</v>
      </c>
      <c r="AC5" s="147" t="s">
        <v>465</v>
      </c>
      <c r="AD5" s="141"/>
    </row>
    <row r="6" spans="1:737" s="4" customFormat="1" ht="64.5" customHeight="1">
      <c r="A6" s="140">
        <f t="shared" si="0"/>
        <v>0</v>
      </c>
      <c r="B6" s="140">
        <v>25</v>
      </c>
      <c r="C6" s="141">
        <v>3500034341</v>
      </c>
      <c r="D6" s="141" t="s">
        <v>435</v>
      </c>
      <c r="E6" s="142">
        <v>14025000</v>
      </c>
      <c r="F6" s="141" t="s">
        <v>436</v>
      </c>
      <c r="G6" s="141" t="s">
        <v>23</v>
      </c>
      <c r="H6" s="141">
        <v>4600005106</v>
      </c>
      <c r="I6" s="141" t="s">
        <v>786</v>
      </c>
      <c r="J6" s="141" t="s">
        <v>466</v>
      </c>
      <c r="K6" s="142">
        <v>14025000</v>
      </c>
      <c r="L6" s="141" t="s">
        <v>438</v>
      </c>
      <c r="M6" s="143" t="s">
        <v>467</v>
      </c>
      <c r="N6" s="144" t="s">
        <v>440</v>
      </c>
      <c r="O6" s="145">
        <v>240</v>
      </c>
      <c r="P6" s="141" t="s">
        <v>27</v>
      </c>
      <c r="Q6" s="141">
        <v>4500041097</v>
      </c>
      <c r="R6" s="141" t="s">
        <v>441</v>
      </c>
      <c r="S6" s="145" t="s">
        <v>442</v>
      </c>
      <c r="T6" s="146">
        <v>2012050000102</v>
      </c>
      <c r="U6" s="141" t="s">
        <v>468</v>
      </c>
      <c r="V6" s="141" t="s">
        <v>469</v>
      </c>
      <c r="W6" s="135" t="s">
        <v>468</v>
      </c>
      <c r="X6" s="141" t="s">
        <v>470</v>
      </c>
      <c r="Y6" s="141">
        <v>79686822</v>
      </c>
      <c r="Z6" s="141" t="s">
        <v>447</v>
      </c>
      <c r="AA6" s="141">
        <v>32504073</v>
      </c>
      <c r="AB6" s="143">
        <v>42475</v>
      </c>
      <c r="AC6" s="147" t="s">
        <v>471</v>
      </c>
      <c r="AD6" s="141"/>
    </row>
    <row r="7" spans="1:737" s="4" customFormat="1" ht="92.25" customHeight="1">
      <c r="A7" s="140">
        <f t="shared" si="0"/>
        <v>0</v>
      </c>
      <c r="B7" s="140">
        <v>41</v>
      </c>
      <c r="C7" s="141">
        <v>3500034358</v>
      </c>
      <c r="D7" s="141" t="s">
        <v>435</v>
      </c>
      <c r="E7" s="142">
        <v>4360000</v>
      </c>
      <c r="F7" s="141" t="s">
        <v>436</v>
      </c>
      <c r="G7" s="141" t="s">
        <v>23</v>
      </c>
      <c r="H7" s="141">
        <v>4600005100</v>
      </c>
      <c r="I7" s="141" t="s">
        <v>786</v>
      </c>
      <c r="J7" s="141" t="s">
        <v>472</v>
      </c>
      <c r="K7" s="142">
        <v>4360000</v>
      </c>
      <c r="L7" s="141" t="s">
        <v>438</v>
      </c>
      <c r="M7" s="143" t="s">
        <v>473</v>
      </c>
      <c r="N7" s="144" t="s">
        <v>440</v>
      </c>
      <c r="O7" s="145">
        <v>240</v>
      </c>
      <c r="P7" s="141" t="s">
        <v>27</v>
      </c>
      <c r="Q7" s="141">
        <v>4500041087</v>
      </c>
      <c r="R7" s="141" t="s">
        <v>441</v>
      </c>
      <c r="S7" s="145" t="s">
        <v>442</v>
      </c>
      <c r="T7" s="146">
        <v>2012050000102</v>
      </c>
      <c r="U7" s="141" t="s">
        <v>474</v>
      </c>
      <c r="V7" s="141" t="s">
        <v>475</v>
      </c>
      <c r="W7" s="135" t="s">
        <v>474</v>
      </c>
      <c r="X7" s="141" t="s">
        <v>476</v>
      </c>
      <c r="Y7" s="141">
        <v>91522142</v>
      </c>
      <c r="Z7" s="141" t="s">
        <v>447</v>
      </c>
      <c r="AA7" s="141">
        <v>32504073</v>
      </c>
      <c r="AB7" s="143">
        <v>42480</v>
      </c>
      <c r="AC7" s="147" t="s">
        <v>477</v>
      </c>
      <c r="AD7" s="141">
        <v>205444793</v>
      </c>
    </row>
    <row r="8" spans="1:737" s="4" customFormat="1" ht="45">
      <c r="A8" s="140">
        <f t="shared" si="0"/>
        <v>600</v>
      </c>
      <c r="B8" s="140">
        <v>42</v>
      </c>
      <c r="C8" s="141">
        <v>3500034357</v>
      </c>
      <c r="D8" s="141" t="s">
        <v>435</v>
      </c>
      <c r="E8" s="142">
        <v>11940000</v>
      </c>
      <c r="F8" s="141" t="s">
        <v>436</v>
      </c>
      <c r="G8" s="141" t="s">
        <v>23</v>
      </c>
      <c r="H8" s="141">
        <v>4600005107</v>
      </c>
      <c r="I8" s="141" t="s">
        <v>786</v>
      </c>
      <c r="J8" s="141" t="s">
        <v>478</v>
      </c>
      <c r="K8" s="142">
        <v>11939400</v>
      </c>
      <c r="L8" s="141" t="s">
        <v>438</v>
      </c>
      <c r="M8" s="141" t="s">
        <v>479</v>
      </c>
      <c r="N8" s="144" t="s">
        <v>440</v>
      </c>
      <c r="O8" s="145">
        <v>240</v>
      </c>
      <c r="P8" s="141" t="s">
        <v>27</v>
      </c>
      <c r="Q8" s="141">
        <v>4500041098</v>
      </c>
      <c r="R8" s="141" t="s">
        <v>441</v>
      </c>
      <c r="S8" s="145" t="s">
        <v>442</v>
      </c>
      <c r="T8" s="146">
        <v>2012050000102</v>
      </c>
      <c r="U8" s="141" t="s">
        <v>480</v>
      </c>
      <c r="V8" s="141" t="s">
        <v>481</v>
      </c>
      <c r="W8" s="135" t="s">
        <v>480</v>
      </c>
      <c r="X8" s="141" t="s">
        <v>482</v>
      </c>
      <c r="Y8" s="141">
        <v>3673416</v>
      </c>
      <c r="Z8" s="141" t="s">
        <v>447</v>
      </c>
      <c r="AA8" s="141">
        <v>32504073</v>
      </c>
      <c r="AB8" s="143">
        <v>42494</v>
      </c>
      <c r="AC8" s="147" t="s">
        <v>452</v>
      </c>
      <c r="AD8" s="141">
        <f>329998610-131999444</f>
        <v>197999166</v>
      </c>
    </row>
    <row r="9" spans="1:737" s="4" customFormat="1" ht="87.75" customHeight="1">
      <c r="A9" s="140">
        <f t="shared" si="0"/>
        <v>12728885</v>
      </c>
      <c r="B9" s="140">
        <v>6</v>
      </c>
      <c r="C9" s="145">
        <v>3500034123</v>
      </c>
      <c r="D9" s="145" t="s">
        <v>483</v>
      </c>
      <c r="E9" s="140">
        <v>68945500</v>
      </c>
      <c r="F9" s="145" t="s">
        <v>33</v>
      </c>
      <c r="G9" s="145" t="s">
        <v>23</v>
      </c>
      <c r="H9" s="145">
        <v>4600004950</v>
      </c>
      <c r="I9" s="145" t="s">
        <v>788</v>
      </c>
      <c r="J9" s="145" t="s">
        <v>484</v>
      </c>
      <c r="K9" s="140">
        <v>56216615</v>
      </c>
      <c r="L9" s="144" t="s">
        <v>485</v>
      </c>
      <c r="M9" s="144" t="s">
        <v>486</v>
      </c>
      <c r="N9" s="144" t="s">
        <v>487</v>
      </c>
      <c r="O9" s="145">
        <v>30</v>
      </c>
      <c r="P9" s="145" t="s">
        <v>488</v>
      </c>
      <c r="Q9" s="145">
        <v>4500040919</v>
      </c>
      <c r="R9" s="144" t="s">
        <v>489</v>
      </c>
      <c r="S9" s="145" t="s">
        <v>490</v>
      </c>
      <c r="T9" s="146"/>
      <c r="U9" s="145" t="s">
        <v>491</v>
      </c>
      <c r="V9" s="145" t="s">
        <v>492</v>
      </c>
      <c r="W9" s="149" t="s">
        <v>493</v>
      </c>
      <c r="X9" s="145" t="s">
        <v>494</v>
      </c>
      <c r="Y9" s="150">
        <v>42883922</v>
      </c>
      <c r="Z9" s="145" t="s">
        <v>495</v>
      </c>
      <c r="AA9" s="151">
        <v>43867317</v>
      </c>
      <c r="AB9" s="145" t="s">
        <v>496</v>
      </c>
      <c r="AC9" s="147" t="s">
        <v>497</v>
      </c>
      <c r="AD9" s="141"/>
    </row>
    <row r="10" spans="1:737" s="4" customFormat="1" ht="123.75">
      <c r="A10" s="140">
        <f t="shared" si="0"/>
        <v>19555207</v>
      </c>
      <c r="B10" s="140">
        <v>1</v>
      </c>
      <c r="C10" s="141">
        <v>3500005296</v>
      </c>
      <c r="D10" s="141" t="s">
        <v>498</v>
      </c>
      <c r="E10" s="142">
        <v>225000000</v>
      </c>
      <c r="F10" s="141" t="s">
        <v>322</v>
      </c>
      <c r="G10" s="141" t="s">
        <v>23</v>
      </c>
      <c r="H10" s="141">
        <v>4600005866</v>
      </c>
      <c r="I10" s="141" t="s">
        <v>786</v>
      </c>
      <c r="J10" s="151" t="s">
        <v>499</v>
      </c>
      <c r="K10" s="142">
        <v>205444793</v>
      </c>
      <c r="L10" s="141" t="s">
        <v>500</v>
      </c>
      <c r="M10" s="141" t="s">
        <v>501</v>
      </c>
      <c r="N10" s="141" t="s">
        <v>502</v>
      </c>
      <c r="O10" s="141">
        <v>75</v>
      </c>
      <c r="P10" s="141" t="s">
        <v>503</v>
      </c>
      <c r="Q10" s="141">
        <v>4500042160</v>
      </c>
      <c r="R10" s="143" t="s">
        <v>500</v>
      </c>
      <c r="S10" s="145" t="s">
        <v>504</v>
      </c>
      <c r="T10" s="146">
        <v>2012050000102</v>
      </c>
      <c r="U10" s="141" t="s">
        <v>505</v>
      </c>
      <c r="V10" s="141" t="s">
        <v>506</v>
      </c>
      <c r="W10" s="135" t="s">
        <v>507</v>
      </c>
      <c r="X10" s="141" t="s">
        <v>508</v>
      </c>
      <c r="Y10" s="141">
        <v>43564899</v>
      </c>
      <c r="Z10" s="152" t="s">
        <v>509</v>
      </c>
      <c r="AA10" s="153">
        <v>43430219</v>
      </c>
      <c r="AB10" s="141"/>
      <c r="AC10" s="147" t="s">
        <v>510</v>
      </c>
      <c r="AD10" s="141"/>
    </row>
    <row r="11" spans="1:737" s="4" customFormat="1" ht="67.5">
      <c r="A11" s="141"/>
      <c r="B11" s="140">
        <v>2</v>
      </c>
      <c r="C11" s="141">
        <v>3500035368</v>
      </c>
      <c r="D11" s="141" t="s">
        <v>511</v>
      </c>
      <c r="E11" s="142">
        <v>3018600</v>
      </c>
      <c r="F11" s="141" t="s">
        <v>322</v>
      </c>
      <c r="G11" s="141" t="s">
        <v>23</v>
      </c>
      <c r="H11" s="141">
        <v>4600005135</v>
      </c>
      <c r="I11" s="141" t="s">
        <v>786</v>
      </c>
      <c r="J11" s="141" t="s">
        <v>512</v>
      </c>
      <c r="K11" s="142">
        <v>3018600</v>
      </c>
      <c r="L11" s="141" t="s">
        <v>513</v>
      </c>
      <c r="M11" s="141" t="s">
        <v>514</v>
      </c>
      <c r="N11" s="144" t="s">
        <v>440</v>
      </c>
      <c r="O11" s="145">
        <f>8*30</f>
        <v>240</v>
      </c>
      <c r="P11" s="141" t="s">
        <v>27</v>
      </c>
      <c r="Q11" s="141">
        <v>4500042115</v>
      </c>
      <c r="R11" s="141" t="s">
        <v>515</v>
      </c>
      <c r="S11" s="145" t="s">
        <v>442</v>
      </c>
      <c r="T11" s="146">
        <v>2012050000102</v>
      </c>
      <c r="U11" s="141" t="s">
        <v>516</v>
      </c>
      <c r="V11" s="141" t="s">
        <v>517</v>
      </c>
      <c r="W11" s="135" t="s">
        <v>516</v>
      </c>
      <c r="X11" s="141" t="s">
        <v>518</v>
      </c>
      <c r="Y11" s="142">
        <v>71671305</v>
      </c>
      <c r="Z11" s="141" t="s">
        <v>447</v>
      </c>
      <c r="AA11" s="141">
        <v>32504073</v>
      </c>
      <c r="AB11" s="143">
        <v>42654</v>
      </c>
      <c r="AC11" s="147" t="s">
        <v>519</v>
      </c>
      <c r="AD11" s="141">
        <v>10043319</v>
      </c>
    </row>
    <row r="12" spans="1:737" s="4" customFormat="1" ht="90" customHeight="1">
      <c r="A12" s="140">
        <f t="shared" ref="A12:A43" si="1">E12-K12</f>
        <v>10001390</v>
      </c>
      <c r="B12" s="140">
        <v>8</v>
      </c>
      <c r="C12" s="141">
        <v>3500035294</v>
      </c>
      <c r="D12" s="141" t="s">
        <v>498</v>
      </c>
      <c r="E12" s="142">
        <v>340000000</v>
      </c>
      <c r="F12" s="141" t="s">
        <v>322</v>
      </c>
      <c r="G12" s="141" t="s">
        <v>23</v>
      </c>
      <c r="H12" s="141">
        <v>4600005873</v>
      </c>
      <c r="I12" s="141" t="s">
        <v>786</v>
      </c>
      <c r="J12" s="151" t="s">
        <v>520</v>
      </c>
      <c r="K12" s="142">
        <v>329998610</v>
      </c>
      <c r="L12" s="141" t="s">
        <v>501</v>
      </c>
      <c r="M12" s="141" t="s">
        <v>521</v>
      </c>
      <c r="N12" s="141" t="s">
        <v>502</v>
      </c>
      <c r="O12" s="141">
        <v>90</v>
      </c>
      <c r="P12" s="141" t="s">
        <v>503</v>
      </c>
      <c r="Q12" s="141">
        <v>4500042162</v>
      </c>
      <c r="R12" s="141" t="s">
        <v>500</v>
      </c>
      <c r="S12" s="145" t="s">
        <v>522</v>
      </c>
      <c r="T12" s="146">
        <v>2012050000102</v>
      </c>
      <c r="U12" s="141" t="s">
        <v>523</v>
      </c>
      <c r="V12" s="141" t="s">
        <v>524</v>
      </c>
      <c r="W12" s="135" t="s">
        <v>525</v>
      </c>
      <c r="X12" s="141" t="s">
        <v>526</v>
      </c>
      <c r="Y12" s="141">
        <v>43024316</v>
      </c>
      <c r="Z12" s="141" t="s">
        <v>527</v>
      </c>
      <c r="AA12" s="141">
        <v>43615294</v>
      </c>
      <c r="AB12" s="141"/>
      <c r="AC12" s="147" t="s">
        <v>477</v>
      </c>
      <c r="AD12" s="141"/>
    </row>
    <row r="13" spans="1:737" s="4" customFormat="1" ht="78.75">
      <c r="A13" s="140">
        <f t="shared" si="1"/>
        <v>0</v>
      </c>
      <c r="B13" s="140">
        <v>7</v>
      </c>
      <c r="C13" s="141">
        <v>35000034482</v>
      </c>
      <c r="D13" s="141" t="s">
        <v>439</v>
      </c>
      <c r="E13" s="142">
        <v>28108308</v>
      </c>
      <c r="F13" s="141" t="s">
        <v>142</v>
      </c>
      <c r="G13" s="141" t="s">
        <v>136</v>
      </c>
      <c r="H13" s="141">
        <v>4600004950</v>
      </c>
      <c r="I13" s="141" t="s">
        <v>786</v>
      </c>
      <c r="J13" s="145" t="s">
        <v>484</v>
      </c>
      <c r="K13" s="142">
        <v>28108308</v>
      </c>
      <c r="L13" s="141" t="s">
        <v>528</v>
      </c>
      <c r="M13" s="154" t="str">
        <f>M12</f>
        <v>11.10.2016</v>
      </c>
      <c r="N13" s="144" t="str">
        <f>N12</f>
        <v>13.12.2016</v>
      </c>
      <c r="O13" s="145">
        <v>30</v>
      </c>
      <c r="P13" s="141" t="s">
        <v>488</v>
      </c>
      <c r="Q13" s="141">
        <v>4500041230</v>
      </c>
      <c r="R13" s="141" t="s">
        <v>529</v>
      </c>
      <c r="S13" s="145" t="s">
        <v>490</v>
      </c>
      <c r="T13" s="146">
        <v>2012050000102</v>
      </c>
      <c r="U13" s="145" t="s">
        <v>491</v>
      </c>
      <c r="V13" s="145" t="s">
        <v>492</v>
      </c>
      <c r="W13" s="149" t="s">
        <v>493</v>
      </c>
      <c r="X13" s="141" t="str">
        <f>X12</f>
        <v>LUZ MERY ALARCON GUISAO</v>
      </c>
      <c r="Y13" s="155">
        <f>Y12</f>
        <v>43024316</v>
      </c>
      <c r="Z13" s="145" t="s">
        <v>495</v>
      </c>
      <c r="AA13" s="151">
        <v>43867317</v>
      </c>
      <c r="AB13" s="143">
        <v>42486</v>
      </c>
      <c r="AC13" s="147" t="s">
        <v>530</v>
      </c>
      <c r="AD13" s="141"/>
    </row>
    <row r="14" spans="1:737" s="4" customFormat="1" ht="45">
      <c r="A14" s="140">
        <f t="shared" si="1"/>
        <v>0</v>
      </c>
      <c r="B14" s="140">
        <v>12</v>
      </c>
      <c r="C14" s="141">
        <v>3500034350</v>
      </c>
      <c r="D14" s="141" t="s">
        <v>435</v>
      </c>
      <c r="E14" s="142">
        <v>4380000</v>
      </c>
      <c r="F14" s="141" t="s">
        <v>142</v>
      </c>
      <c r="G14" s="141" t="s">
        <v>23</v>
      </c>
      <c r="H14" s="141">
        <v>4600005145</v>
      </c>
      <c r="I14" s="141" t="s">
        <v>786</v>
      </c>
      <c r="J14" s="141" t="s">
        <v>531</v>
      </c>
      <c r="K14" s="142">
        <v>4380000</v>
      </c>
      <c r="L14" s="141" t="s">
        <v>532</v>
      </c>
      <c r="M14" s="141" t="s">
        <v>533</v>
      </c>
      <c r="N14" s="144" t="s">
        <v>440</v>
      </c>
      <c r="O14" s="145">
        <f>8*30</f>
        <v>240</v>
      </c>
      <c r="P14" s="141" t="s">
        <v>27</v>
      </c>
      <c r="Q14" s="141">
        <v>4500041144</v>
      </c>
      <c r="R14" s="141" t="s">
        <v>439</v>
      </c>
      <c r="S14" s="145" t="s">
        <v>442</v>
      </c>
      <c r="T14" s="146">
        <v>2012050000102</v>
      </c>
      <c r="U14" s="141" t="s">
        <v>534</v>
      </c>
      <c r="V14" s="141" t="s">
        <v>535</v>
      </c>
      <c r="W14" s="135" t="s">
        <v>534</v>
      </c>
      <c r="X14" s="141" t="s">
        <v>536</v>
      </c>
      <c r="Y14" s="141">
        <v>8014053</v>
      </c>
      <c r="Z14" s="141" t="s">
        <v>447</v>
      </c>
      <c r="AA14" s="141">
        <v>32504073</v>
      </c>
      <c r="AB14" s="156" t="s">
        <v>537</v>
      </c>
      <c r="AC14" s="147" t="s">
        <v>537</v>
      </c>
      <c r="AD14" s="141"/>
    </row>
    <row r="15" spans="1:737" s="4" customFormat="1" ht="58.5" customHeight="1">
      <c r="A15" s="140">
        <f t="shared" si="1"/>
        <v>800</v>
      </c>
      <c r="B15" s="140">
        <v>14</v>
      </c>
      <c r="C15" s="141">
        <v>3500034352</v>
      </c>
      <c r="D15" s="141" t="s">
        <v>435</v>
      </c>
      <c r="E15" s="142">
        <v>16925000</v>
      </c>
      <c r="F15" s="141" t="s">
        <v>142</v>
      </c>
      <c r="G15" s="141" t="s">
        <v>23</v>
      </c>
      <c r="H15" s="141">
        <v>4600005148</v>
      </c>
      <c r="I15" s="141" t="s">
        <v>786</v>
      </c>
      <c r="J15" s="141" t="s">
        <v>538</v>
      </c>
      <c r="K15" s="142">
        <v>16924200</v>
      </c>
      <c r="L15" s="141" t="s">
        <v>532</v>
      </c>
      <c r="M15" s="141" t="s">
        <v>533</v>
      </c>
      <c r="N15" s="144" t="s">
        <v>440</v>
      </c>
      <c r="O15" s="145">
        <v>240</v>
      </c>
      <c r="P15" s="141" t="s">
        <v>27</v>
      </c>
      <c r="Q15" s="141">
        <v>4500041147</v>
      </c>
      <c r="R15" s="141" t="s">
        <v>439</v>
      </c>
      <c r="S15" s="145" t="s">
        <v>442</v>
      </c>
      <c r="T15" s="146">
        <v>2012050000102</v>
      </c>
      <c r="U15" s="141" t="s">
        <v>539</v>
      </c>
      <c r="V15" s="141" t="s">
        <v>540</v>
      </c>
      <c r="W15" s="135" t="s">
        <v>539</v>
      </c>
      <c r="X15" s="141" t="s">
        <v>541</v>
      </c>
      <c r="Y15" s="141">
        <v>73106615</v>
      </c>
      <c r="Z15" s="141" t="s">
        <v>447</v>
      </c>
      <c r="AA15" s="141">
        <v>32504073</v>
      </c>
      <c r="AB15" s="143">
        <v>42482</v>
      </c>
      <c r="AC15" s="147" t="s">
        <v>542</v>
      </c>
      <c r="AD15" s="141"/>
    </row>
    <row r="16" spans="1:737" s="4" customFormat="1" ht="45">
      <c r="A16" s="140">
        <f t="shared" si="1"/>
        <v>0</v>
      </c>
      <c r="B16" s="140">
        <v>15</v>
      </c>
      <c r="C16" s="141">
        <v>3500034353</v>
      </c>
      <c r="D16" s="141" t="s">
        <v>435</v>
      </c>
      <c r="E16" s="142">
        <v>6300000</v>
      </c>
      <c r="F16" s="141" t="s">
        <v>142</v>
      </c>
      <c r="G16" s="141" t="s">
        <v>23</v>
      </c>
      <c r="H16" s="141">
        <v>4600005146</v>
      </c>
      <c r="I16" s="141" t="s">
        <v>786</v>
      </c>
      <c r="J16" s="141" t="s">
        <v>543</v>
      </c>
      <c r="K16" s="142">
        <v>6300000</v>
      </c>
      <c r="L16" s="141" t="s">
        <v>532</v>
      </c>
      <c r="M16" s="141" t="s">
        <v>533</v>
      </c>
      <c r="N16" s="144" t="s">
        <v>440</v>
      </c>
      <c r="O16" s="145">
        <v>240</v>
      </c>
      <c r="P16" s="141" t="s">
        <v>27</v>
      </c>
      <c r="Q16" s="141">
        <v>4500041145</v>
      </c>
      <c r="R16" s="141" t="s">
        <v>439</v>
      </c>
      <c r="S16" s="145" t="s">
        <v>442</v>
      </c>
      <c r="T16" s="146">
        <v>2012050000102</v>
      </c>
      <c r="U16" s="141" t="s">
        <v>544</v>
      </c>
      <c r="V16" s="141" t="s">
        <v>545</v>
      </c>
      <c r="W16" s="135" t="s">
        <v>544</v>
      </c>
      <c r="X16" s="141" t="s">
        <v>546</v>
      </c>
      <c r="Y16" s="141">
        <v>71410827</v>
      </c>
      <c r="Z16" s="141" t="s">
        <v>447</v>
      </c>
      <c r="AA16" s="141">
        <v>32504073</v>
      </c>
      <c r="AB16" s="143">
        <v>42482</v>
      </c>
      <c r="AC16" s="147" t="s">
        <v>547</v>
      </c>
      <c r="AD16" s="141"/>
    </row>
    <row r="17" spans="1:30" s="4" customFormat="1" ht="45">
      <c r="A17" s="140">
        <f t="shared" si="1"/>
        <v>0</v>
      </c>
      <c r="B17" s="140">
        <v>19</v>
      </c>
      <c r="C17" s="141">
        <v>3500034336</v>
      </c>
      <c r="D17" s="141" t="s">
        <v>435</v>
      </c>
      <c r="E17" s="142">
        <v>16260000</v>
      </c>
      <c r="F17" s="141" t="s">
        <v>142</v>
      </c>
      <c r="G17" s="141" t="s">
        <v>23</v>
      </c>
      <c r="H17" s="141">
        <v>4600005143</v>
      </c>
      <c r="I17" s="141" t="s">
        <v>786</v>
      </c>
      <c r="J17" s="141" t="s">
        <v>548</v>
      </c>
      <c r="K17" s="142">
        <v>16260000</v>
      </c>
      <c r="L17" s="141" t="s">
        <v>532</v>
      </c>
      <c r="M17" s="141" t="s">
        <v>549</v>
      </c>
      <c r="N17" s="144" t="s">
        <v>440</v>
      </c>
      <c r="O17" s="145">
        <v>240</v>
      </c>
      <c r="P17" s="141" t="s">
        <v>27</v>
      </c>
      <c r="Q17" s="141">
        <v>4500041140</v>
      </c>
      <c r="R17" s="141" t="s">
        <v>439</v>
      </c>
      <c r="S17" s="145" t="s">
        <v>442</v>
      </c>
      <c r="T17" s="146">
        <v>2012050000102</v>
      </c>
      <c r="U17" s="141" t="s">
        <v>550</v>
      </c>
      <c r="V17" s="141" t="s">
        <v>388</v>
      </c>
      <c r="W17" s="135" t="s">
        <v>550</v>
      </c>
      <c r="X17" s="141" t="s">
        <v>390</v>
      </c>
      <c r="Y17" s="142">
        <v>70083756</v>
      </c>
      <c r="Z17" s="141" t="s">
        <v>447</v>
      </c>
      <c r="AA17" s="141">
        <v>32504073</v>
      </c>
      <c r="AB17" s="143">
        <v>42481</v>
      </c>
      <c r="AC17" s="147" t="s">
        <v>551</v>
      </c>
      <c r="AD17" s="141"/>
    </row>
    <row r="18" spans="1:30" s="4" customFormat="1" ht="45">
      <c r="A18" s="140">
        <f t="shared" si="1"/>
        <v>0</v>
      </c>
      <c r="B18" s="140">
        <v>20</v>
      </c>
      <c r="C18" s="141">
        <v>3500034335</v>
      </c>
      <c r="D18" s="141" t="s">
        <v>435</v>
      </c>
      <c r="E18" s="142">
        <v>20060000</v>
      </c>
      <c r="F18" s="141" t="s">
        <v>142</v>
      </c>
      <c r="G18" s="141" t="s">
        <v>23</v>
      </c>
      <c r="H18" s="141">
        <v>4600005126</v>
      </c>
      <c r="I18" s="141" t="s">
        <v>786</v>
      </c>
      <c r="J18" s="141" t="s">
        <v>552</v>
      </c>
      <c r="K18" s="142">
        <v>20060000</v>
      </c>
      <c r="L18" s="141" t="s">
        <v>532</v>
      </c>
      <c r="M18" s="141" t="s">
        <v>533</v>
      </c>
      <c r="N18" s="144" t="s">
        <v>440</v>
      </c>
      <c r="O18" s="145">
        <v>240</v>
      </c>
      <c r="P18" s="141" t="s">
        <v>27</v>
      </c>
      <c r="Q18" s="141">
        <v>4500041126</v>
      </c>
      <c r="R18" s="141" t="s">
        <v>439</v>
      </c>
      <c r="S18" s="145" t="s">
        <v>442</v>
      </c>
      <c r="T18" s="146">
        <v>2012050000102</v>
      </c>
      <c r="U18" s="141" t="s">
        <v>553</v>
      </c>
      <c r="V18" s="141" t="s">
        <v>554</v>
      </c>
      <c r="W18" s="135" t="s">
        <v>553</v>
      </c>
      <c r="X18" s="141" t="s">
        <v>555</v>
      </c>
      <c r="Y18" s="142">
        <v>98615341</v>
      </c>
      <c r="Z18" s="141" t="s">
        <v>447</v>
      </c>
      <c r="AA18" s="141">
        <v>32504073</v>
      </c>
      <c r="AB18" s="143">
        <v>42482</v>
      </c>
      <c r="AC18" s="147" t="s">
        <v>556</v>
      </c>
      <c r="AD18" s="141"/>
    </row>
    <row r="19" spans="1:30" s="4" customFormat="1" ht="45">
      <c r="A19" s="140">
        <f t="shared" si="1"/>
        <v>0</v>
      </c>
      <c r="B19" s="140">
        <v>22</v>
      </c>
      <c r="C19" s="141">
        <v>3500034338</v>
      </c>
      <c r="D19" s="141" t="s">
        <v>435</v>
      </c>
      <c r="E19" s="142">
        <v>6930000</v>
      </c>
      <c r="F19" s="141" t="s">
        <v>436</v>
      </c>
      <c r="G19" s="141" t="s">
        <v>23</v>
      </c>
      <c r="H19" s="141">
        <v>4600005104</v>
      </c>
      <c r="I19" s="141" t="s">
        <v>786</v>
      </c>
      <c r="J19" s="141" t="s">
        <v>557</v>
      </c>
      <c r="K19" s="142">
        <v>6930000</v>
      </c>
      <c r="L19" s="141" t="s">
        <v>532</v>
      </c>
      <c r="M19" s="143" t="s">
        <v>549</v>
      </c>
      <c r="N19" s="144" t="s">
        <v>440</v>
      </c>
      <c r="O19" s="145">
        <v>240</v>
      </c>
      <c r="P19" s="141" t="s">
        <v>27</v>
      </c>
      <c r="Q19" s="141">
        <v>4500041094</v>
      </c>
      <c r="R19" s="141" t="s">
        <v>441</v>
      </c>
      <c r="S19" s="145" t="s">
        <v>442</v>
      </c>
      <c r="T19" s="146">
        <v>2012050000102</v>
      </c>
      <c r="U19" s="141" t="s">
        <v>558</v>
      </c>
      <c r="V19" s="141" t="s">
        <v>559</v>
      </c>
      <c r="W19" s="135" t="s">
        <v>558</v>
      </c>
      <c r="X19" s="141" t="s">
        <v>560</v>
      </c>
      <c r="Y19" s="141">
        <v>70385822</v>
      </c>
      <c r="Z19" s="141" t="s">
        <v>447</v>
      </c>
      <c r="AA19" s="141">
        <v>32504073</v>
      </c>
      <c r="AB19" s="141" t="s">
        <v>561</v>
      </c>
      <c r="AC19" s="147" t="s">
        <v>562</v>
      </c>
      <c r="AD19" s="141"/>
    </row>
    <row r="20" spans="1:30" s="4" customFormat="1" ht="45">
      <c r="A20" s="140">
        <f t="shared" si="1"/>
        <v>0</v>
      </c>
      <c r="B20" s="140">
        <v>28</v>
      </c>
      <c r="C20" s="141">
        <v>3500034344</v>
      </c>
      <c r="D20" s="141" t="s">
        <v>435</v>
      </c>
      <c r="E20" s="142">
        <v>14355000</v>
      </c>
      <c r="F20" s="141" t="s">
        <v>142</v>
      </c>
      <c r="G20" s="141" t="s">
        <v>23</v>
      </c>
      <c r="H20" s="141">
        <v>4600005149</v>
      </c>
      <c r="I20" s="141" t="s">
        <v>786</v>
      </c>
      <c r="J20" s="141" t="s">
        <v>563</v>
      </c>
      <c r="K20" s="142">
        <v>14355000</v>
      </c>
      <c r="L20" s="141" t="s">
        <v>532</v>
      </c>
      <c r="M20" s="141" t="s">
        <v>533</v>
      </c>
      <c r="N20" s="144" t="s">
        <v>440</v>
      </c>
      <c r="O20" s="145">
        <v>240</v>
      </c>
      <c r="P20" s="141" t="s">
        <v>27</v>
      </c>
      <c r="Q20" s="141">
        <v>4500041148</v>
      </c>
      <c r="R20" s="141" t="s">
        <v>439</v>
      </c>
      <c r="S20" s="145" t="s">
        <v>442</v>
      </c>
      <c r="T20" s="146">
        <v>2012050000102</v>
      </c>
      <c r="U20" s="141" t="s">
        <v>564</v>
      </c>
      <c r="V20" s="141" t="s">
        <v>565</v>
      </c>
      <c r="W20" s="135" t="s">
        <v>564</v>
      </c>
      <c r="X20" s="141" t="s">
        <v>566</v>
      </c>
      <c r="Y20" s="142">
        <v>70505918</v>
      </c>
      <c r="Z20" s="141" t="s">
        <v>567</v>
      </c>
      <c r="AA20" s="141">
        <v>32504074</v>
      </c>
      <c r="AB20" s="143">
        <v>42485</v>
      </c>
      <c r="AC20" s="147" t="s">
        <v>568</v>
      </c>
      <c r="AD20" s="141"/>
    </row>
    <row r="21" spans="1:30" s="4" customFormat="1" ht="45">
      <c r="A21" s="140">
        <f t="shared" si="1"/>
        <v>0</v>
      </c>
      <c r="B21" s="140">
        <v>30</v>
      </c>
      <c r="C21" s="141">
        <v>3500034346</v>
      </c>
      <c r="D21" s="141" t="s">
        <v>435</v>
      </c>
      <c r="E21" s="142">
        <v>7605000</v>
      </c>
      <c r="F21" s="141" t="s">
        <v>142</v>
      </c>
      <c r="G21" s="141" t="s">
        <v>23</v>
      </c>
      <c r="H21" s="141">
        <v>4600005135</v>
      </c>
      <c r="I21" s="141" t="s">
        <v>786</v>
      </c>
      <c r="J21" s="141" t="s">
        <v>569</v>
      </c>
      <c r="K21" s="142">
        <v>7605000</v>
      </c>
      <c r="L21" s="141" t="s">
        <v>532</v>
      </c>
      <c r="M21" s="141" t="s">
        <v>533</v>
      </c>
      <c r="N21" s="144" t="s">
        <v>440</v>
      </c>
      <c r="O21" s="145">
        <v>240</v>
      </c>
      <c r="P21" s="141" t="s">
        <v>27</v>
      </c>
      <c r="Q21" s="141">
        <v>4500041135</v>
      </c>
      <c r="R21" s="141" t="s">
        <v>439</v>
      </c>
      <c r="S21" s="145" t="s">
        <v>442</v>
      </c>
      <c r="T21" s="146">
        <v>2012050000102</v>
      </c>
      <c r="U21" s="141" t="s">
        <v>516</v>
      </c>
      <c r="V21" s="141" t="s">
        <v>517</v>
      </c>
      <c r="W21" s="135" t="s">
        <v>516</v>
      </c>
      <c r="X21" s="141" t="s">
        <v>518</v>
      </c>
      <c r="Y21" s="142">
        <v>71671304</v>
      </c>
      <c r="Z21" s="141" t="s">
        <v>567</v>
      </c>
      <c r="AA21" s="141">
        <v>32504073</v>
      </c>
      <c r="AB21" s="143">
        <v>42485</v>
      </c>
      <c r="AC21" s="147" t="s">
        <v>519</v>
      </c>
      <c r="AD21" s="141"/>
    </row>
    <row r="22" spans="1:30" s="4" customFormat="1" ht="66" customHeight="1">
      <c r="A22" s="141">
        <f t="shared" si="1"/>
        <v>0</v>
      </c>
      <c r="B22" s="140">
        <v>31</v>
      </c>
      <c r="C22" s="141">
        <v>3500034348</v>
      </c>
      <c r="D22" s="141" t="s">
        <v>435</v>
      </c>
      <c r="E22" s="142">
        <v>8820000</v>
      </c>
      <c r="F22" s="141" t="s">
        <v>142</v>
      </c>
      <c r="G22" s="141" t="s">
        <v>23</v>
      </c>
      <c r="H22" s="141">
        <v>4600005130</v>
      </c>
      <c r="I22" s="141" t="s">
        <v>786</v>
      </c>
      <c r="J22" s="141" t="s">
        <v>570</v>
      </c>
      <c r="K22" s="142">
        <v>8820000</v>
      </c>
      <c r="L22" s="141" t="str">
        <f>L21</f>
        <v>14.04.2016</v>
      </c>
      <c r="M22" s="141" t="s">
        <v>549</v>
      </c>
      <c r="N22" s="144" t="s">
        <v>440</v>
      </c>
      <c r="O22" s="145">
        <v>240</v>
      </c>
      <c r="P22" s="141" t="s">
        <v>27</v>
      </c>
      <c r="Q22" s="141">
        <v>4500041133</v>
      </c>
      <c r="R22" s="141" t="s">
        <v>439</v>
      </c>
      <c r="S22" s="145" t="s">
        <v>442</v>
      </c>
      <c r="T22" s="146">
        <v>2012050000102</v>
      </c>
      <c r="U22" s="141" t="s">
        <v>571</v>
      </c>
      <c r="V22" s="141" t="s">
        <v>572</v>
      </c>
      <c r="W22" s="135" t="s">
        <v>571</v>
      </c>
      <c r="X22" s="141" t="s">
        <v>573</v>
      </c>
      <c r="Y22" s="141">
        <v>32487158</v>
      </c>
      <c r="Z22" s="141" t="s">
        <v>447</v>
      </c>
      <c r="AA22" s="141">
        <v>32504073</v>
      </c>
      <c r="AB22" s="143">
        <v>42485</v>
      </c>
      <c r="AC22" s="147" t="s">
        <v>530</v>
      </c>
      <c r="AD22" s="141"/>
    </row>
    <row r="23" spans="1:30" s="4" customFormat="1" ht="56.25">
      <c r="A23" s="140">
        <f t="shared" si="1"/>
        <v>0</v>
      </c>
      <c r="B23" s="140">
        <v>32</v>
      </c>
      <c r="C23" s="141">
        <v>3500034349</v>
      </c>
      <c r="D23" s="141" t="s">
        <v>435</v>
      </c>
      <c r="E23" s="142">
        <v>7140000</v>
      </c>
      <c r="F23" s="141" t="s">
        <v>142</v>
      </c>
      <c r="G23" s="141" t="s">
        <v>23</v>
      </c>
      <c r="H23" s="141">
        <v>4600005134</v>
      </c>
      <c r="I23" s="141" t="s">
        <v>786</v>
      </c>
      <c r="J23" s="141" t="s">
        <v>574</v>
      </c>
      <c r="K23" s="142">
        <v>7140000</v>
      </c>
      <c r="L23" s="141" t="str">
        <f>L22</f>
        <v>14.04.2016</v>
      </c>
      <c r="M23" s="141" t="s">
        <v>533</v>
      </c>
      <c r="N23" s="144" t="s">
        <v>440</v>
      </c>
      <c r="O23" s="145">
        <v>240</v>
      </c>
      <c r="P23" s="141" t="s">
        <v>27</v>
      </c>
      <c r="Q23" s="141">
        <v>4500041134</v>
      </c>
      <c r="R23" s="141" t="s">
        <v>439</v>
      </c>
      <c r="S23" s="145" t="s">
        <v>442</v>
      </c>
      <c r="T23" s="146">
        <v>2012050000102</v>
      </c>
      <c r="U23" s="141" t="s">
        <v>575</v>
      </c>
      <c r="V23" s="141" t="s">
        <v>576</v>
      </c>
      <c r="W23" s="135" t="s">
        <v>575</v>
      </c>
      <c r="X23" s="141" t="s">
        <v>577</v>
      </c>
      <c r="Y23" s="142">
        <v>98463132</v>
      </c>
      <c r="Z23" s="141" t="s">
        <v>447</v>
      </c>
      <c r="AA23" s="141">
        <v>32504073</v>
      </c>
      <c r="AB23" s="143">
        <v>42485</v>
      </c>
      <c r="AC23" s="147" t="s">
        <v>578</v>
      </c>
      <c r="AD23" s="141"/>
    </row>
    <row r="24" spans="1:30" s="4" customFormat="1" ht="56.25">
      <c r="A24" s="140">
        <f t="shared" si="1"/>
        <v>0</v>
      </c>
      <c r="B24" s="140">
        <v>33</v>
      </c>
      <c r="C24" s="141">
        <v>3500034364</v>
      </c>
      <c r="D24" s="141" t="s">
        <v>435</v>
      </c>
      <c r="E24" s="142">
        <v>12230000</v>
      </c>
      <c r="F24" s="141" t="s">
        <v>142</v>
      </c>
      <c r="G24" s="141" t="s">
        <v>23</v>
      </c>
      <c r="H24" s="141">
        <v>4600005147</v>
      </c>
      <c r="I24" s="141" t="s">
        <v>786</v>
      </c>
      <c r="J24" s="141" t="s">
        <v>579</v>
      </c>
      <c r="K24" s="142">
        <v>12230000</v>
      </c>
      <c r="L24" s="141" t="s">
        <v>532</v>
      </c>
      <c r="M24" s="141" t="s">
        <v>533</v>
      </c>
      <c r="N24" s="144" t="s">
        <v>440</v>
      </c>
      <c r="O24" s="145">
        <v>240</v>
      </c>
      <c r="P24" s="141" t="s">
        <v>27</v>
      </c>
      <c r="Q24" s="141">
        <v>4500041146</v>
      </c>
      <c r="R24" s="141" t="s">
        <v>439</v>
      </c>
      <c r="S24" s="145" t="s">
        <v>442</v>
      </c>
      <c r="T24" s="146">
        <v>2012050000102</v>
      </c>
      <c r="U24" s="141" t="s">
        <v>580</v>
      </c>
      <c r="V24" s="141" t="s">
        <v>581</v>
      </c>
      <c r="W24" s="135" t="s">
        <v>580</v>
      </c>
      <c r="X24" s="141" t="s">
        <v>582</v>
      </c>
      <c r="Y24" s="142">
        <v>98462742</v>
      </c>
      <c r="Z24" s="141" t="s">
        <v>447</v>
      </c>
      <c r="AA24" s="141">
        <v>32504073</v>
      </c>
      <c r="AB24" s="143">
        <v>42482</v>
      </c>
      <c r="AC24" s="147" t="s">
        <v>583</v>
      </c>
      <c r="AD24" s="141"/>
    </row>
    <row r="25" spans="1:30" s="4" customFormat="1" ht="45">
      <c r="A25" s="140">
        <f t="shared" si="1"/>
        <v>0</v>
      </c>
      <c r="B25" s="140">
        <v>34</v>
      </c>
      <c r="C25" s="141">
        <v>3500034363</v>
      </c>
      <c r="D25" s="141" t="s">
        <v>435</v>
      </c>
      <c r="E25" s="142">
        <v>7140000</v>
      </c>
      <c r="F25" s="141" t="s">
        <v>142</v>
      </c>
      <c r="G25" s="141" t="s">
        <v>23</v>
      </c>
      <c r="H25" s="141">
        <v>4600005124</v>
      </c>
      <c r="I25" s="141" t="s">
        <v>786</v>
      </c>
      <c r="J25" s="141" t="s">
        <v>584</v>
      </c>
      <c r="K25" s="142">
        <v>7140000</v>
      </c>
      <c r="L25" s="141" t="str">
        <f>L24</f>
        <v>14.04.2016</v>
      </c>
      <c r="M25" s="141" t="s">
        <v>585</v>
      </c>
      <c r="N25" s="144" t="s">
        <v>440</v>
      </c>
      <c r="O25" s="145">
        <v>240</v>
      </c>
      <c r="P25" s="141" t="s">
        <v>27</v>
      </c>
      <c r="Q25" s="141">
        <v>4500041123</v>
      </c>
      <c r="R25" s="141" t="s">
        <v>439</v>
      </c>
      <c r="S25" s="145" t="s">
        <v>442</v>
      </c>
      <c r="T25" s="146">
        <v>2012050000102</v>
      </c>
      <c r="U25" s="141" t="s">
        <v>586</v>
      </c>
      <c r="V25" s="141" t="s">
        <v>587</v>
      </c>
      <c r="W25" s="135" t="s">
        <v>586</v>
      </c>
      <c r="X25" s="141" t="s">
        <v>588</v>
      </c>
      <c r="Y25" s="142">
        <v>70286727</v>
      </c>
      <c r="Z25" s="141" t="s">
        <v>447</v>
      </c>
      <c r="AA25" s="141">
        <v>32504073</v>
      </c>
      <c r="AB25" s="143">
        <v>42485</v>
      </c>
      <c r="AC25" s="147" t="s">
        <v>589</v>
      </c>
      <c r="AD25" s="141">
        <v>32841205</v>
      </c>
    </row>
    <row r="26" spans="1:30" s="4" customFormat="1" ht="45">
      <c r="A26" s="140">
        <f t="shared" si="1"/>
        <v>60</v>
      </c>
      <c r="B26" s="140">
        <v>36</v>
      </c>
      <c r="C26" s="141">
        <v>3500034365</v>
      </c>
      <c r="D26" s="141" t="s">
        <v>435</v>
      </c>
      <c r="E26" s="142">
        <v>7530000</v>
      </c>
      <c r="F26" s="141" t="s">
        <v>142</v>
      </c>
      <c r="G26" s="141" t="s">
        <v>23</v>
      </c>
      <c r="H26" s="141">
        <v>4600005139</v>
      </c>
      <c r="I26" s="141" t="s">
        <v>786</v>
      </c>
      <c r="J26" s="141" t="s">
        <v>590</v>
      </c>
      <c r="K26" s="142">
        <v>7529940</v>
      </c>
      <c r="L26" s="141" t="s">
        <v>532</v>
      </c>
      <c r="M26" s="141" t="s">
        <v>533</v>
      </c>
      <c r="N26" s="144" t="s">
        <v>440</v>
      </c>
      <c r="O26" s="145">
        <v>240</v>
      </c>
      <c r="P26" s="141" t="s">
        <v>27</v>
      </c>
      <c r="Q26" s="141">
        <v>4500041138</v>
      </c>
      <c r="R26" s="141" t="s">
        <v>439</v>
      </c>
      <c r="S26" s="145" t="s">
        <v>442</v>
      </c>
      <c r="T26" s="146">
        <v>2012050000102</v>
      </c>
      <c r="U26" s="141" t="s">
        <v>591</v>
      </c>
      <c r="V26" s="141" t="s">
        <v>592</v>
      </c>
      <c r="W26" s="135" t="s">
        <v>591</v>
      </c>
      <c r="X26" s="141" t="s">
        <v>593</v>
      </c>
      <c r="Y26" s="142">
        <v>39265873</v>
      </c>
      <c r="Z26" s="141" t="s">
        <v>567</v>
      </c>
      <c r="AA26" s="141">
        <v>32504073</v>
      </c>
      <c r="AB26" s="143">
        <v>42481</v>
      </c>
      <c r="AC26" s="147" t="s">
        <v>594</v>
      </c>
      <c r="AD26" s="141">
        <v>643872593</v>
      </c>
    </row>
    <row r="27" spans="1:30" s="4" customFormat="1" ht="45">
      <c r="A27" s="140">
        <f t="shared" si="1"/>
        <v>160</v>
      </c>
      <c r="B27" s="140">
        <v>37</v>
      </c>
      <c r="C27" s="141">
        <v>3500034361</v>
      </c>
      <c r="D27" s="141" t="s">
        <v>435</v>
      </c>
      <c r="E27" s="142">
        <v>4780000</v>
      </c>
      <c r="F27" s="141" t="s">
        <v>142</v>
      </c>
      <c r="G27" s="141" t="s">
        <v>23</v>
      </c>
      <c r="H27" s="141">
        <v>4600005138</v>
      </c>
      <c r="I27" s="141" t="s">
        <v>786</v>
      </c>
      <c r="J27" s="141" t="s">
        <v>595</v>
      </c>
      <c r="K27" s="142">
        <v>4779840</v>
      </c>
      <c r="L27" s="141" t="s">
        <v>532</v>
      </c>
      <c r="M27" s="141" t="s">
        <v>533</v>
      </c>
      <c r="N27" s="144" t="s">
        <v>440</v>
      </c>
      <c r="O27" s="145">
        <v>240</v>
      </c>
      <c r="P27" s="141" t="s">
        <v>27</v>
      </c>
      <c r="Q27" s="141">
        <v>4500041137</v>
      </c>
      <c r="R27" s="141" t="s">
        <v>439</v>
      </c>
      <c r="S27" s="145" t="s">
        <v>442</v>
      </c>
      <c r="T27" s="146">
        <v>2012050000102</v>
      </c>
      <c r="U27" s="141" t="s">
        <v>596</v>
      </c>
      <c r="V27" s="141" t="s">
        <v>597</v>
      </c>
      <c r="W27" s="135" t="s">
        <v>596</v>
      </c>
      <c r="X27" s="141" t="s">
        <v>598</v>
      </c>
      <c r="Y27" s="142">
        <v>71801415</v>
      </c>
      <c r="Z27" s="141" t="s">
        <v>447</v>
      </c>
      <c r="AA27" s="141">
        <v>32504073</v>
      </c>
      <c r="AB27" s="143">
        <v>42481</v>
      </c>
      <c r="AC27" s="147" t="s">
        <v>599</v>
      </c>
      <c r="AD27" s="141"/>
    </row>
    <row r="28" spans="1:30" s="4" customFormat="1" ht="45">
      <c r="A28" s="140">
        <f t="shared" si="1"/>
        <v>460</v>
      </c>
      <c r="B28" s="140">
        <v>38</v>
      </c>
      <c r="C28" s="141">
        <v>3500034360</v>
      </c>
      <c r="D28" s="141" t="s">
        <v>435</v>
      </c>
      <c r="E28" s="142">
        <v>4780000</v>
      </c>
      <c r="F28" s="141" t="s">
        <v>142</v>
      </c>
      <c r="G28" s="141" t="s">
        <v>23</v>
      </c>
      <c r="H28" s="141">
        <v>4600005141</v>
      </c>
      <c r="I28" s="141" t="s">
        <v>786</v>
      </c>
      <c r="J28" s="141" t="s">
        <v>600</v>
      </c>
      <c r="K28" s="142">
        <v>4779540</v>
      </c>
      <c r="L28" s="141" t="s">
        <v>532</v>
      </c>
      <c r="M28" s="141" t="s">
        <v>549</v>
      </c>
      <c r="N28" s="144" t="s">
        <v>440</v>
      </c>
      <c r="O28" s="145">
        <v>240</v>
      </c>
      <c r="P28" s="141" t="s">
        <v>27</v>
      </c>
      <c r="Q28" s="141">
        <v>4500041139</v>
      </c>
      <c r="R28" s="141" t="s">
        <v>439</v>
      </c>
      <c r="S28" s="145" t="s">
        <v>442</v>
      </c>
      <c r="T28" s="146">
        <v>2012050000102</v>
      </c>
      <c r="U28" s="141" t="s">
        <v>601</v>
      </c>
      <c r="V28" s="141" t="s">
        <v>403</v>
      </c>
      <c r="W28" s="135" t="s">
        <v>601</v>
      </c>
      <c r="X28" s="141" t="s">
        <v>405</v>
      </c>
      <c r="Y28" s="142">
        <v>15486776</v>
      </c>
      <c r="Z28" s="141" t="s">
        <v>447</v>
      </c>
      <c r="AA28" s="141">
        <v>32504073</v>
      </c>
      <c r="AB28" s="143">
        <v>42481</v>
      </c>
      <c r="AC28" s="147" t="s">
        <v>542</v>
      </c>
      <c r="AD28" s="141" t="s">
        <v>602</v>
      </c>
    </row>
    <row r="29" spans="1:30" s="4" customFormat="1" ht="45">
      <c r="A29" s="140">
        <f t="shared" si="1"/>
        <v>0</v>
      </c>
      <c r="B29" s="140">
        <v>40</v>
      </c>
      <c r="C29" s="141">
        <v>3500034359</v>
      </c>
      <c r="D29" s="141" t="s">
        <v>435</v>
      </c>
      <c r="E29" s="142">
        <v>9870000</v>
      </c>
      <c r="F29" s="141" t="s">
        <v>142</v>
      </c>
      <c r="G29" s="141" t="s">
        <v>23</v>
      </c>
      <c r="H29" s="141">
        <v>4600005144</v>
      </c>
      <c r="I29" s="141" t="s">
        <v>786</v>
      </c>
      <c r="J29" s="141" t="s">
        <v>603</v>
      </c>
      <c r="K29" s="142">
        <v>9870000</v>
      </c>
      <c r="L29" s="141" t="s">
        <v>532</v>
      </c>
      <c r="M29" s="141" t="s">
        <v>585</v>
      </c>
      <c r="N29" s="144" t="s">
        <v>440</v>
      </c>
      <c r="O29" s="145">
        <v>240</v>
      </c>
      <c r="P29" s="141" t="s">
        <v>27</v>
      </c>
      <c r="Q29" s="141">
        <v>4500041143</v>
      </c>
      <c r="R29" s="141" t="s">
        <v>439</v>
      </c>
      <c r="S29" s="145" t="s">
        <v>442</v>
      </c>
      <c r="T29" s="146">
        <v>2012050000102</v>
      </c>
      <c r="U29" s="141" t="s">
        <v>604</v>
      </c>
      <c r="V29" s="141" t="s">
        <v>605</v>
      </c>
      <c r="W29" s="135" t="s">
        <v>604</v>
      </c>
      <c r="X29" s="141" t="s">
        <v>606</v>
      </c>
      <c r="Y29" s="142">
        <v>15328437</v>
      </c>
      <c r="Z29" s="141" t="s">
        <v>447</v>
      </c>
      <c r="AA29" s="141">
        <v>32504073</v>
      </c>
      <c r="AB29" s="143">
        <v>42481</v>
      </c>
      <c r="AC29" s="147" t="s">
        <v>607</v>
      </c>
      <c r="AD29" s="141">
        <v>186246327</v>
      </c>
    </row>
    <row r="30" spans="1:30" s="4" customFormat="1" ht="45">
      <c r="A30" s="140">
        <f t="shared" si="1"/>
        <v>0</v>
      </c>
      <c r="B30" s="140">
        <v>13</v>
      </c>
      <c r="C30" s="141">
        <v>3500034351</v>
      </c>
      <c r="D30" s="141" t="s">
        <v>435</v>
      </c>
      <c r="E30" s="142">
        <v>8580000</v>
      </c>
      <c r="F30" s="141" t="s">
        <v>142</v>
      </c>
      <c r="G30" s="141" t="s">
        <v>23</v>
      </c>
      <c r="H30" s="141">
        <v>4600005155</v>
      </c>
      <c r="I30" s="141" t="s">
        <v>786</v>
      </c>
      <c r="J30" s="141" t="s">
        <v>608</v>
      </c>
      <c r="K30" s="142">
        <v>8580000</v>
      </c>
      <c r="L30" s="141" t="s">
        <v>609</v>
      </c>
      <c r="M30" s="141" t="s">
        <v>533</v>
      </c>
      <c r="N30" s="144" t="s">
        <v>440</v>
      </c>
      <c r="O30" s="145">
        <v>240</v>
      </c>
      <c r="P30" s="141" t="s">
        <v>27</v>
      </c>
      <c r="Q30" s="141">
        <v>4500041177</v>
      </c>
      <c r="R30" s="141" t="s">
        <v>610</v>
      </c>
      <c r="S30" s="145" t="s">
        <v>442</v>
      </c>
      <c r="T30" s="146">
        <v>2012050000102</v>
      </c>
      <c r="U30" s="141" t="s">
        <v>611</v>
      </c>
      <c r="V30" s="141" t="s">
        <v>612</v>
      </c>
      <c r="W30" s="135" t="s">
        <v>611</v>
      </c>
      <c r="X30" s="141" t="s">
        <v>613</v>
      </c>
      <c r="Y30" s="142">
        <v>70926530</v>
      </c>
      <c r="Z30" s="141" t="s">
        <v>567</v>
      </c>
      <c r="AA30" s="141">
        <v>32504073</v>
      </c>
      <c r="AB30" s="143">
        <v>42485</v>
      </c>
      <c r="AC30" s="147" t="s">
        <v>614</v>
      </c>
      <c r="AD30" s="141"/>
    </row>
    <row r="31" spans="1:30" s="4" customFormat="1" ht="45">
      <c r="A31" s="140">
        <f t="shared" si="1"/>
        <v>0</v>
      </c>
      <c r="B31" s="140">
        <v>17</v>
      </c>
      <c r="C31" s="141">
        <v>3500034355</v>
      </c>
      <c r="D31" s="141" t="s">
        <v>435</v>
      </c>
      <c r="E31" s="142">
        <v>13100000</v>
      </c>
      <c r="F31" s="141" t="s">
        <v>142</v>
      </c>
      <c r="G31" s="141" t="s">
        <v>23</v>
      </c>
      <c r="H31" s="141">
        <v>4600005160</v>
      </c>
      <c r="I31" s="141" t="s">
        <v>786</v>
      </c>
      <c r="J31" s="141" t="s">
        <v>615</v>
      </c>
      <c r="K31" s="142">
        <v>13100000</v>
      </c>
      <c r="L31" s="141" t="s">
        <v>609</v>
      </c>
      <c r="M31" s="141" t="s">
        <v>533</v>
      </c>
      <c r="N31" s="144" t="s">
        <v>440</v>
      </c>
      <c r="O31" s="145">
        <v>240</v>
      </c>
      <c r="P31" s="141" t="s">
        <v>27</v>
      </c>
      <c r="Q31" s="141">
        <v>4500041182</v>
      </c>
      <c r="R31" s="141" t="s">
        <v>610</v>
      </c>
      <c r="S31" s="145" t="s">
        <v>490</v>
      </c>
      <c r="T31" s="146">
        <v>2012050000102</v>
      </c>
      <c r="U31" s="141" t="s">
        <v>616</v>
      </c>
      <c r="V31" s="141" t="s">
        <v>617</v>
      </c>
      <c r="W31" s="135" t="s">
        <v>616</v>
      </c>
      <c r="X31" s="141" t="s">
        <v>618</v>
      </c>
      <c r="Y31" s="142">
        <v>71993863</v>
      </c>
      <c r="Z31" s="141" t="s">
        <v>447</v>
      </c>
      <c r="AA31" s="141">
        <v>32504073</v>
      </c>
      <c r="AB31" s="143">
        <v>42485</v>
      </c>
      <c r="AC31" s="147" t="s">
        <v>619</v>
      </c>
      <c r="AD31" s="141"/>
    </row>
    <row r="32" spans="1:30" s="4" customFormat="1" ht="45">
      <c r="A32" s="140">
        <f t="shared" si="1"/>
        <v>0</v>
      </c>
      <c r="B32" s="140">
        <v>24</v>
      </c>
      <c r="C32" s="141">
        <v>3500034340</v>
      </c>
      <c r="D32" s="141" t="s">
        <v>435</v>
      </c>
      <c r="E32" s="142">
        <v>6690000</v>
      </c>
      <c r="F32" s="141" t="s">
        <v>142</v>
      </c>
      <c r="G32" s="141" t="s">
        <v>23</v>
      </c>
      <c r="H32" s="141">
        <v>4600005161</v>
      </c>
      <c r="I32" s="141" t="s">
        <v>786</v>
      </c>
      <c r="J32" s="141" t="s">
        <v>620</v>
      </c>
      <c r="K32" s="142">
        <v>6690000</v>
      </c>
      <c r="L32" s="141" t="s">
        <v>609</v>
      </c>
      <c r="M32" s="141" t="s">
        <v>549</v>
      </c>
      <c r="N32" s="144" t="s">
        <v>440</v>
      </c>
      <c r="O32" s="145">
        <v>240</v>
      </c>
      <c r="P32" s="141" t="s">
        <v>27</v>
      </c>
      <c r="Q32" s="141">
        <v>4500041183</v>
      </c>
      <c r="R32" s="141" t="s">
        <v>610</v>
      </c>
      <c r="S32" s="145" t="s">
        <v>490</v>
      </c>
      <c r="T32" s="146">
        <v>2012050000102</v>
      </c>
      <c r="U32" s="141" t="s">
        <v>621</v>
      </c>
      <c r="V32" s="141" t="s">
        <v>622</v>
      </c>
      <c r="W32" s="135" t="s">
        <v>621</v>
      </c>
      <c r="X32" s="141" t="s">
        <v>623</v>
      </c>
      <c r="Y32" s="142">
        <v>8395874</v>
      </c>
      <c r="Z32" s="141" t="s">
        <v>447</v>
      </c>
      <c r="AA32" s="141">
        <v>32504073</v>
      </c>
      <c r="AB32" s="141"/>
      <c r="AC32" s="147" t="s">
        <v>578</v>
      </c>
      <c r="AD32" s="141"/>
    </row>
    <row r="33" spans="1:30" s="4" customFormat="1" ht="45">
      <c r="A33" s="140">
        <f t="shared" si="1"/>
        <v>0</v>
      </c>
      <c r="B33" s="140">
        <v>26</v>
      </c>
      <c r="C33" s="141">
        <v>3500034342</v>
      </c>
      <c r="D33" s="141" t="s">
        <v>435</v>
      </c>
      <c r="E33" s="142">
        <v>5940000</v>
      </c>
      <c r="F33" s="141" t="s">
        <v>142</v>
      </c>
      <c r="G33" s="141" t="s">
        <v>23</v>
      </c>
      <c r="H33" s="141">
        <v>4600005157</v>
      </c>
      <c r="I33" s="141" t="s">
        <v>786</v>
      </c>
      <c r="J33" s="141" t="s">
        <v>624</v>
      </c>
      <c r="K33" s="142">
        <v>5940000</v>
      </c>
      <c r="L33" s="141" t="s">
        <v>609</v>
      </c>
      <c r="M33" s="141" t="s">
        <v>585</v>
      </c>
      <c r="N33" s="144" t="s">
        <v>440</v>
      </c>
      <c r="O33" s="145">
        <v>240</v>
      </c>
      <c r="P33" s="141" t="s">
        <v>27</v>
      </c>
      <c r="Q33" s="141">
        <v>4500041179</v>
      </c>
      <c r="R33" s="141" t="s">
        <v>610</v>
      </c>
      <c r="S33" s="145" t="s">
        <v>442</v>
      </c>
      <c r="T33" s="146">
        <v>2012050000102</v>
      </c>
      <c r="U33" s="141" t="s">
        <v>625</v>
      </c>
      <c r="V33" s="141" t="s">
        <v>626</v>
      </c>
      <c r="W33" s="135" t="s">
        <v>625</v>
      </c>
      <c r="X33" s="141" t="s">
        <v>627</v>
      </c>
      <c r="Y33" s="142">
        <v>98501868</v>
      </c>
      <c r="Z33" s="141" t="s">
        <v>567</v>
      </c>
      <c r="AA33" s="141">
        <v>32504073</v>
      </c>
      <c r="AB33" s="143">
        <v>42485</v>
      </c>
      <c r="AC33" s="147" t="s">
        <v>628</v>
      </c>
      <c r="AD33" s="141"/>
    </row>
    <row r="34" spans="1:30" s="4" customFormat="1" ht="45">
      <c r="A34" s="140">
        <f t="shared" si="1"/>
        <v>0</v>
      </c>
      <c r="B34" s="140">
        <v>27</v>
      </c>
      <c r="C34" s="141">
        <v>3500034343</v>
      </c>
      <c r="D34" s="141" t="s">
        <v>435</v>
      </c>
      <c r="E34" s="142">
        <v>10590000</v>
      </c>
      <c r="F34" s="141" t="s">
        <v>142</v>
      </c>
      <c r="G34" s="141" t="s">
        <v>23</v>
      </c>
      <c r="H34" s="141">
        <v>4600005159</v>
      </c>
      <c r="I34" s="141" t="s">
        <v>786</v>
      </c>
      <c r="J34" s="141" t="s">
        <v>629</v>
      </c>
      <c r="K34" s="142">
        <v>10590000</v>
      </c>
      <c r="L34" s="141" t="s">
        <v>609</v>
      </c>
      <c r="M34" s="141" t="s">
        <v>609</v>
      </c>
      <c r="N34" s="144" t="s">
        <v>440</v>
      </c>
      <c r="O34" s="145">
        <v>240</v>
      </c>
      <c r="P34" s="141" t="s">
        <v>27</v>
      </c>
      <c r="Q34" s="141">
        <v>4500041181</v>
      </c>
      <c r="R34" s="141" t="s">
        <v>610</v>
      </c>
      <c r="S34" s="145" t="s">
        <v>442</v>
      </c>
      <c r="T34" s="146">
        <v>2012050000102</v>
      </c>
      <c r="U34" s="141" t="s">
        <v>630</v>
      </c>
      <c r="V34" s="141" t="s">
        <v>343</v>
      </c>
      <c r="W34" s="135" t="s">
        <v>630</v>
      </c>
      <c r="X34" s="141" t="s">
        <v>631</v>
      </c>
      <c r="Y34" s="142">
        <v>6706923</v>
      </c>
      <c r="Z34" s="141" t="s">
        <v>567</v>
      </c>
      <c r="AA34" s="141">
        <v>32504073</v>
      </c>
      <c r="AB34" s="143">
        <v>42485</v>
      </c>
      <c r="AC34" s="147" t="s">
        <v>632</v>
      </c>
      <c r="AD34" s="141"/>
    </row>
    <row r="35" spans="1:30" s="4" customFormat="1" ht="101.25" customHeight="1">
      <c r="A35" s="140">
        <f t="shared" si="1"/>
        <v>0</v>
      </c>
      <c r="B35" s="140">
        <v>29</v>
      </c>
      <c r="C35" s="141">
        <v>3500034345</v>
      </c>
      <c r="D35" s="141" t="s">
        <v>435</v>
      </c>
      <c r="E35" s="142">
        <v>14580000</v>
      </c>
      <c r="F35" s="141" t="s">
        <v>142</v>
      </c>
      <c r="G35" s="141" t="s">
        <v>23</v>
      </c>
      <c r="H35" s="141">
        <v>4600005154</v>
      </c>
      <c r="I35" s="141" t="s">
        <v>786</v>
      </c>
      <c r="J35" s="141" t="s">
        <v>633</v>
      </c>
      <c r="K35" s="142">
        <v>14580000</v>
      </c>
      <c r="L35" s="141" t="s">
        <v>609</v>
      </c>
      <c r="M35" s="141" t="s">
        <v>585</v>
      </c>
      <c r="N35" s="144" t="s">
        <v>440</v>
      </c>
      <c r="O35" s="145">
        <v>240</v>
      </c>
      <c r="P35" s="141" t="s">
        <v>27</v>
      </c>
      <c r="Q35" s="141">
        <v>4500041175</v>
      </c>
      <c r="R35" s="141" t="s">
        <v>610</v>
      </c>
      <c r="S35" s="145" t="s">
        <v>442</v>
      </c>
      <c r="T35" s="146">
        <v>2012050000102</v>
      </c>
      <c r="U35" s="141" t="s">
        <v>634</v>
      </c>
      <c r="V35" s="141" t="s">
        <v>635</v>
      </c>
      <c r="W35" s="135" t="s">
        <v>634</v>
      </c>
      <c r="X35" s="141" t="s">
        <v>636</v>
      </c>
      <c r="Y35" s="142">
        <v>15513677</v>
      </c>
      <c r="Z35" s="141" t="s">
        <v>567</v>
      </c>
      <c r="AA35" s="141">
        <v>32504073</v>
      </c>
      <c r="AB35" s="143">
        <v>42485</v>
      </c>
      <c r="AC35" s="147" t="s">
        <v>607</v>
      </c>
      <c r="AD35" s="141"/>
    </row>
    <row r="36" spans="1:30" s="4" customFormat="1" ht="70.5" customHeight="1">
      <c r="A36" s="140">
        <f t="shared" si="1"/>
        <v>400</v>
      </c>
      <c r="B36" s="140">
        <v>35</v>
      </c>
      <c r="C36" s="141">
        <v>3500034362</v>
      </c>
      <c r="D36" s="141" t="s">
        <v>435</v>
      </c>
      <c r="E36" s="142">
        <v>4720000</v>
      </c>
      <c r="F36" s="141" t="s">
        <v>142</v>
      </c>
      <c r="G36" s="141" t="s">
        <v>23</v>
      </c>
      <c r="H36" s="141">
        <v>4600005158</v>
      </c>
      <c r="I36" s="141" t="s">
        <v>786</v>
      </c>
      <c r="J36" s="141" t="s">
        <v>637</v>
      </c>
      <c r="K36" s="142">
        <v>4719600</v>
      </c>
      <c r="L36" s="141" t="s">
        <v>609</v>
      </c>
      <c r="M36" s="141" t="s">
        <v>533</v>
      </c>
      <c r="N36" s="144" t="s">
        <v>440</v>
      </c>
      <c r="O36" s="145">
        <v>240</v>
      </c>
      <c r="P36" s="141" t="s">
        <v>27</v>
      </c>
      <c r="Q36" s="141">
        <v>4500041180</v>
      </c>
      <c r="R36" s="141" t="s">
        <v>610</v>
      </c>
      <c r="S36" s="145" t="s">
        <v>442</v>
      </c>
      <c r="T36" s="146">
        <v>2012050000102</v>
      </c>
      <c r="U36" s="141" t="s">
        <v>638</v>
      </c>
      <c r="V36" s="141" t="s">
        <v>639</v>
      </c>
      <c r="W36" s="135" t="s">
        <v>638</v>
      </c>
      <c r="X36" s="141" t="s">
        <v>640</v>
      </c>
      <c r="Y36" s="142">
        <v>15401617</v>
      </c>
      <c r="Z36" s="141" t="s">
        <v>567</v>
      </c>
      <c r="AA36" s="141">
        <v>32504073</v>
      </c>
      <c r="AB36" s="143">
        <v>42485</v>
      </c>
      <c r="AC36" s="147" t="s">
        <v>641</v>
      </c>
      <c r="AD36" s="141">
        <v>23711870</v>
      </c>
    </row>
    <row r="37" spans="1:30" s="4" customFormat="1" ht="45">
      <c r="A37" s="140">
        <f t="shared" si="1"/>
        <v>0</v>
      </c>
      <c r="B37" s="140">
        <v>39</v>
      </c>
      <c r="C37" s="141">
        <v>3500034347</v>
      </c>
      <c r="D37" s="141" t="s">
        <v>435</v>
      </c>
      <c r="E37" s="142">
        <v>6210000</v>
      </c>
      <c r="F37" s="141" t="s">
        <v>142</v>
      </c>
      <c r="G37" s="141" t="s">
        <v>23</v>
      </c>
      <c r="H37" s="141">
        <v>4600005156</v>
      </c>
      <c r="I37" s="141" t="s">
        <v>786</v>
      </c>
      <c r="J37" s="141" t="s">
        <v>642</v>
      </c>
      <c r="K37" s="142">
        <v>6210000</v>
      </c>
      <c r="L37" s="141" t="str">
        <f>L33</f>
        <v>15.04.2016</v>
      </c>
      <c r="M37" s="141" t="s">
        <v>585</v>
      </c>
      <c r="N37" s="144" t="s">
        <v>440</v>
      </c>
      <c r="O37" s="145">
        <v>240</v>
      </c>
      <c r="P37" s="141" t="s">
        <v>27</v>
      </c>
      <c r="Q37" s="141">
        <v>4500041178</v>
      </c>
      <c r="R37" s="141" t="s">
        <v>610</v>
      </c>
      <c r="S37" s="145" t="s">
        <v>442</v>
      </c>
      <c r="T37" s="146">
        <v>2012050000102</v>
      </c>
      <c r="U37" s="141" t="s">
        <v>643</v>
      </c>
      <c r="V37" s="141" t="s">
        <v>644</v>
      </c>
      <c r="W37" s="135" t="s">
        <v>643</v>
      </c>
      <c r="X37" s="141" t="s">
        <v>645</v>
      </c>
      <c r="Y37" s="142">
        <v>15295500</v>
      </c>
      <c r="Z37" s="141" t="s">
        <v>567</v>
      </c>
      <c r="AA37" s="141">
        <v>32504073</v>
      </c>
      <c r="AB37" s="143">
        <v>42485</v>
      </c>
      <c r="AC37" s="147" t="s">
        <v>646</v>
      </c>
      <c r="AD37" s="141">
        <v>224999789</v>
      </c>
    </row>
    <row r="38" spans="1:30" s="4" customFormat="1" ht="258.75">
      <c r="A38" s="140">
        <f t="shared" si="1"/>
        <v>0</v>
      </c>
      <c r="B38" s="140">
        <v>3</v>
      </c>
      <c r="C38" s="141">
        <v>3500034541</v>
      </c>
      <c r="D38" s="141" t="s">
        <v>549</v>
      </c>
      <c r="E38" s="142">
        <v>1205532275</v>
      </c>
      <c r="F38" s="141" t="s">
        <v>142</v>
      </c>
      <c r="G38" s="141" t="s">
        <v>23</v>
      </c>
      <c r="H38" s="141">
        <v>4600005209</v>
      </c>
      <c r="I38" s="141" t="s">
        <v>789</v>
      </c>
      <c r="J38" s="151" t="s">
        <v>647</v>
      </c>
      <c r="K38" s="142">
        <v>1205532275</v>
      </c>
      <c r="L38" s="141" t="s">
        <v>648</v>
      </c>
      <c r="M38" s="141" t="s">
        <v>649</v>
      </c>
      <c r="N38" s="141" t="s">
        <v>502</v>
      </c>
      <c r="O38" s="141">
        <f>7.5*30</f>
        <v>225</v>
      </c>
      <c r="P38" s="141" t="s">
        <v>27</v>
      </c>
      <c r="Q38" s="141">
        <v>4500041285</v>
      </c>
      <c r="R38" s="141" t="s">
        <v>650</v>
      </c>
      <c r="S38" s="145" t="s">
        <v>442</v>
      </c>
      <c r="T38" s="146">
        <v>2012050000102</v>
      </c>
      <c r="U38" s="141" t="s">
        <v>651</v>
      </c>
      <c r="V38" s="141" t="s">
        <v>652</v>
      </c>
      <c r="W38" s="135" t="s">
        <v>653</v>
      </c>
      <c r="X38" s="141" t="s">
        <v>654</v>
      </c>
      <c r="Y38" s="141">
        <v>6454684</v>
      </c>
      <c r="Z38" s="141" t="s">
        <v>655</v>
      </c>
      <c r="AA38" s="141">
        <v>21945122</v>
      </c>
      <c r="AB38" s="143">
        <v>42493</v>
      </c>
      <c r="AC38" s="147" t="s">
        <v>656</v>
      </c>
      <c r="AD38" s="141"/>
    </row>
    <row r="39" spans="1:30" s="4" customFormat="1" ht="180">
      <c r="A39" s="157">
        <f t="shared" si="1"/>
        <v>0</v>
      </c>
      <c r="B39" s="157">
        <v>44</v>
      </c>
      <c r="C39" s="75">
        <v>3500034501</v>
      </c>
      <c r="D39" s="75" t="s">
        <v>450</v>
      </c>
      <c r="E39" s="158">
        <v>46535207</v>
      </c>
      <c r="F39" s="75" t="s">
        <v>36</v>
      </c>
      <c r="G39" s="75" t="s">
        <v>23</v>
      </c>
      <c r="H39" s="75">
        <v>4600005198</v>
      </c>
      <c r="I39" s="75" t="s">
        <v>786</v>
      </c>
      <c r="J39" s="75" t="s">
        <v>657</v>
      </c>
      <c r="K39" s="158">
        <v>46535207</v>
      </c>
      <c r="L39" s="75" t="s">
        <v>648</v>
      </c>
      <c r="M39" s="75" t="s">
        <v>658</v>
      </c>
      <c r="N39" s="159" t="s">
        <v>502</v>
      </c>
      <c r="O39" s="75"/>
      <c r="P39" s="75" t="s">
        <v>27</v>
      </c>
      <c r="Q39" s="75">
        <v>4500041272</v>
      </c>
      <c r="R39" s="75" t="s">
        <v>659</v>
      </c>
      <c r="S39" s="149" t="s">
        <v>442</v>
      </c>
      <c r="T39" s="146">
        <v>2012050000102</v>
      </c>
      <c r="U39" s="75" t="s">
        <v>660</v>
      </c>
      <c r="V39" s="158">
        <v>42994328</v>
      </c>
      <c r="W39" s="75" t="s">
        <v>661</v>
      </c>
      <c r="X39" s="75" t="s">
        <v>660</v>
      </c>
      <c r="Y39" s="158">
        <v>42994328</v>
      </c>
      <c r="Z39" s="75" t="s">
        <v>527</v>
      </c>
      <c r="AA39" s="75">
        <v>43615294</v>
      </c>
      <c r="AB39" s="160">
        <v>42493</v>
      </c>
      <c r="AC39" s="161" t="s">
        <v>662</v>
      </c>
      <c r="AD39" s="75"/>
    </row>
    <row r="40" spans="1:30" s="4" customFormat="1" ht="135">
      <c r="A40" s="140">
        <f t="shared" si="1"/>
        <v>0</v>
      </c>
      <c r="B40" s="140">
        <v>45</v>
      </c>
      <c r="C40" s="141">
        <v>3500034502</v>
      </c>
      <c r="D40" s="141" t="s">
        <v>450</v>
      </c>
      <c r="E40" s="142">
        <v>46535207</v>
      </c>
      <c r="F40" s="141" t="s">
        <v>36</v>
      </c>
      <c r="G40" s="141" t="s">
        <v>23</v>
      </c>
      <c r="H40" s="141">
        <v>4600005191</v>
      </c>
      <c r="I40" s="141" t="s">
        <v>786</v>
      </c>
      <c r="J40" s="151" t="s">
        <v>663</v>
      </c>
      <c r="K40" s="142">
        <v>46535207</v>
      </c>
      <c r="L40" s="141" t="s">
        <v>648</v>
      </c>
      <c r="M40" s="141" t="s">
        <v>658</v>
      </c>
      <c r="N40" s="144" t="s">
        <v>502</v>
      </c>
      <c r="O40" s="141">
        <f>8*30</f>
        <v>240</v>
      </c>
      <c r="P40" s="141" t="s">
        <v>27</v>
      </c>
      <c r="Q40" s="141">
        <v>4500041265</v>
      </c>
      <c r="R40" s="141" t="s">
        <v>659</v>
      </c>
      <c r="S40" s="145" t="s">
        <v>442</v>
      </c>
      <c r="T40" s="146">
        <v>2012050000102</v>
      </c>
      <c r="U40" s="141" t="s">
        <v>664</v>
      </c>
      <c r="V40" s="141">
        <v>43617019</v>
      </c>
      <c r="W40" s="135" t="s">
        <v>665</v>
      </c>
      <c r="X40" s="141" t="s">
        <v>664</v>
      </c>
      <c r="Y40" s="141">
        <v>43617019</v>
      </c>
      <c r="Z40" s="141" t="s">
        <v>527</v>
      </c>
      <c r="AA40" s="141">
        <v>43615294</v>
      </c>
      <c r="AB40" s="143">
        <v>42493</v>
      </c>
      <c r="AC40" s="147" t="s">
        <v>666</v>
      </c>
      <c r="AD40" s="141"/>
    </row>
    <row r="41" spans="1:30" s="4" customFormat="1" ht="78.75">
      <c r="A41" s="162">
        <f t="shared" si="1"/>
        <v>69515612</v>
      </c>
      <c r="B41" s="140">
        <v>43</v>
      </c>
      <c r="C41" s="141">
        <v>3500034892</v>
      </c>
      <c r="D41" s="141" t="s">
        <v>667</v>
      </c>
      <c r="E41" s="142">
        <v>500000000</v>
      </c>
      <c r="F41" s="141" t="s">
        <v>155</v>
      </c>
      <c r="G41" s="141" t="s">
        <v>23</v>
      </c>
      <c r="H41" s="141">
        <v>4600005707</v>
      </c>
      <c r="I41" s="141" t="s">
        <v>786</v>
      </c>
      <c r="J41" s="151" t="s">
        <v>668</v>
      </c>
      <c r="K41" s="142">
        <v>430484388</v>
      </c>
      <c r="L41" s="141" t="s">
        <v>669</v>
      </c>
      <c r="M41" s="141" t="s">
        <v>670</v>
      </c>
      <c r="N41" s="141" t="s">
        <v>671</v>
      </c>
      <c r="O41" s="141">
        <v>100</v>
      </c>
      <c r="P41" s="141" t="s">
        <v>503</v>
      </c>
      <c r="Q41" s="141">
        <v>4500041929</v>
      </c>
      <c r="R41" s="141" t="s">
        <v>672</v>
      </c>
      <c r="S41" s="145" t="s">
        <v>673</v>
      </c>
      <c r="T41" s="146">
        <v>2012050000178</v>
      </c>
      <c r="U41" s="141" t="s">
        <v>505</v>
      </c>
      <c r="V41" s="141" t="s">
        <v>506</v>
      </c>
      <c r="W41" s="135" t="s">
        <v>507</v>
      </c>
      <c r="X41" s="141" t="s">
        <v>508</v>
      </c>
      <c r="Y41" s="141">
        <v>43564899</v>
      </c>
      <c r="Z41" s="141" t="s">
        <v>655</v>
      </c>
      <c r="AA41" s="153">
        <v>21945122</v>
      </c>
      <c r="AB41" s="143">
        <v>42606</v>
      </c>
      <c r="AC41" s="147" t="s">
        <v>674</v>
      </c>
      <c r="AD41" s="141"/>
    </row>
    <row r="42" spans="1:30" s="4" customFormat="1" ht="56.25">
      <c r="A42" s="140">
        <f t="shared" si="1"/>
        <v>13753673</v>
      </c>
      <c r="B42" s="140">
        <v>9</v>
      </c>
      <c r="C42" s="141">
        <v>35000035213</v>
      </c>
      <c r="D42" s="141" t="s">
        <v>675</v>
      </c>
      <c r="E42" s="142">
        <v>200000000</v>
      </c>
      <c r="F42" s="141" t="s">
        <v>190</v>
      </c>
      <c r="G42" s="141" t="s">
        <v>23</v>
      </c>
      <c r="H42" s="141">
        <v>4600005839</v>
      </c>
      <c r="I42" s="141" t="s">
        <v>786</v>
      </c>
      <c r="J42" s="151" t="s">
        <v>676</v>
      </c>
      <c r="K42" s="142">
        <v>186246327</v>
      </c>
      <c r="L42" s="141" t="s">
        <v>677</v>
      </c>
      <c r="M42" s="141" t="s">
        <v>678</v>
      </c>
      <c r="N42" s="141" t="s">
        <v>502</v>
      </c>
      <c r="O42" s="141">
        <v>90</v>
      </c>
      <c r="P42" s="141" t="s">
        <v>503</v>
      </c>
      <c r="Q42" s="141">
        <v>4500042113</v>
      </c>
      <c r="R42" s="141" t="s">
        <v>515</v>
      </c>
      <c r="S42" s="145" t="s">
        <v>522</v>
      </c>
      <c r="T42" s="146">
        <v>2012050000102</v>
      </c>
      <c r="U42" s="141" t="s">
        <v>679</v>
      </c>
      <c r="V42" s="141" t="s">
        <v>524</v>
      </c>
      <c r="W42" s="135" t="s">
        <v>525</v>
      </c>
      <c r="X42" s="141" t="s">
        <v>526</v>
      </c>
      <c r="Y42" s="141">
        <v>43024316</v>
      </c>
      <c r="Z42" s="141" t="s">
        <v>680</v>
      </c>
      <c r="AA42" s="141" t="s">
        <v>681</v>
      </c>
      <c r="AB42" s="141"/>
      <c r="AC42" s="147" t="s">
        <v>682</v>
      </c>
      <c r="AD42" s="141"/>
    </row>
    <row r="43" spans="1:30" s="4" customFormat="1" ht="58.5" customHeight="1">
      <c r="A43" s="140">
        <f t="shared" si="1"/>
        <v>211</v>
      </c>
      <c r="B43" s="140">
        <v>10</v>
      </c>
      <c r="C43" s="141">
        <v>35000035295</v>
      </c>
      <c r="D43" s="141" t="s">
        <v>498</v>
      </c>
      <c r="E43" s="142">
        <v>225000000</v>
      </c>
      <c r="F43" s="141" t="s">
        <v>190</v>
      </c>
      <c r="G43" s="141" t="s">
        <v>23</v>
      </c>
      <c r="H43" s="141">
        <v>4600005805</v>
      </c>
      <c r="I43" s="141" t="s">
        <v>786</v>
      </c>
      <c r="J43" s="151" t="s">
        <v>683</v>
      </c>
      <c r="K43" s="142">
        <v>224999789</v>
      </c>
      <c r="L43" s="141" t="s">
        <v>677</v>
      </c>
      <c r="M43" s="141" t="s">
        <v>684</v>
      </c>
      <c r="N43" s="141" t="s">
        <v>502</v>
      </c>
      <c r="O43" s="141">
        <v>90</v>
      </c>
      <c r="P43" s="141" t="s">
        <v>27</v>
      </c>
      <c r="Q43" s="141">
        <v>4500042077</v>
      </c>
      <c r="R43" s="141" t="s">
        <v>685</v>
      </c>
      <c r="S43" s="145" t="s">
        <v>522</v>
      </c>
      <c r="T43" s="146">
        <v>2012050000102</v>
      </c>
      <c r="U43" s="141" t="s">
        <v>686</v>
      </c>
      <c r="V43" s="141" t="s">
        <v>274</v>
      </c>
      <c r="W43" s="135" t="s">
        <v>687</v>
      </c>
      <c r="X43" s="141" t="s">
        <v>688</v>
      </c>
      <c r="Y43" s="141">
        <v>71649045</v>
      </c>
      <c r="Z43" s="141" t="s">
        <v>527</v>
      </c>
      <c r="AA43" s="141">
        <v>43615294</v>
      </c>
      <c r="AB43" s="141"/>
      <c r="AC43" s="147" t="s">
        <v>689</v>
      </c>
      <c r="AD43" s="141"/>
    </row>
    <row r="44" spans="1:30" s="4" customFormat="1" ht="80.25" customHeight="1">
      <c r="A44" s="141"/>
      <c r="B44" s="140">
        <v>4</v>
      </c>
      <c r="C44" s="141">
        <v>3500035639</v>
      </c>
      <c r="D44" s="141" t="s">
        <v>690</v>
      </c>
      <c r="E44" s="142">
        <v>21224000</v>
      </c>
      <c r="F44" s="141" t="s">
        <v>125</v>
      </c>
      <c r="G44" s="141" t="s">
        <v>23</v>
      </c>
      <c r="H44" s="141">
        <v>4600006096</v>
      </c>
      <c r="I44" s="141" t="s">
        <v>786</v>
      </c>
      <c r="J44" s="141" t="s">
        <v>691</v>
      </c>
      <c r="K44" s="142">
        <v>21224000</v>
      </c>
      <c r="L44" s="141" t="s">
        <v>692</v>
      </c>
      <c r="M44" s="141" t="str">
        <f>L44</f>
        <v>29.11.2016</v>
      </c>
      <c r="N44" s="141" t="s">
        <v>502</v>
      </c>
      <c r="O44" s="141">
        <v>30</v>
      </c>
      <c r="P44" s="141" t="s">
        <v>27</v>
      </c>
      <c r="Q44" s="141">
        <v>45000042454</v>
      </c>
      <c r="R44" s="141" t="s">
        <v>693</v>
      </c>
      <c r="S44" s="145" t="s">
        <v>442</v>
      </c>
      <c r="T44" s="146">
        <v>2012050000102</v>
      </c>
      <c r="U44" s="141" t="s">
        <v>694</v>
      </c>
      <c r="V44" s="141" t="s">
        <v>388</v>
      </c>
      <c r="W44" s="135" t="s">
        <v>694</v>
      </c>
      <c r="X44" s="141" t="s">
        <v>390</v>
      </c>
      <c r="Y44" s="141">
        <v>70083756</v>
      </c>
      <c r="Z44" s="141" t="s">
        <v>93</v>
      </c>
      <c r="AA44" s="141" t="s">
        <v>681</v>
      </c>
      <c r="AB44" s="141"/>
      <c r="AC44" s="156" t="s">
        <v>477</v>
      </c>
      <c r="AD44" s="141"/>
    </row>
    <row r="45" spans="1:30" s="163" customFormat="1" ht="45">
      <c r="A45" s="141"/>
      <c r="B45" s="140">
        <v>5</v>
      </c>
      <c r="C45" s="141">
        <v>3500035640</v>
      </c>
      <c r="D45" s="141" t="s">
        <v>690</v>
      </c>
      <c r="E45" s="142">
        <v>16170000</v>
      </c>
      <c r="F45" s="141" t="s">
        <v>125</v>
      </c>
      <c r="G45" s="141" t="s">
        <v>23</v>
      </c>
      <c r="H45" s="141">
        <v>4600006097</v>
      </c>
      <c r="I45" s="141" t="s">
        <v>786</v>
      </c>
      <c r="J45" s="141" t="s">
        <v>695</v>
      </c>
      <c r="K45" s="142">
        <v>15894332</v>
      </c>
      <c r="L45" s="141" t="s">
        <v>692</v>
      </c>
      <c r="M45" s="141" t="str">
        <f>L45</f>
        <v>29.11.2016</v>
      </c>
      <c r="N45" s="141" t="s">
        <v>502</v>
      </c>
      <c r="O45" s="141">
        <v>30</v>
      </c>
      <c r="P45" s="141" t="s">
        <v>27</v>
      </c>
      <c r="Q45" s="141">
        <v>45000042455</v>
      </c>
      <c r="R45" s="141" t="s">
        <v>693</v>
      </c>
      <c r="S45" s="145" t="s">
        <v>442</v>
      </c>
      <c r="T45" s="146">
        <v>2012050000102</v>
      </c>
      <c r="U45" s="141" t="s">
        <v>630</v>
      </c>
      <c r="V45" s="141" t="s">
        <v>343</v>
      </c>
      <c r="W45" s="135" t="s">
        <v>630</v>
      </c>
      <c r="X45" s="141" t="s">
        <v>696</v>
      </c>
      <c r="Y45" s="141">
        <v>6706923</v>
      </c>
      <c r="Z45" s="141" t="s">
        <v>93</v>
      </c>
      <c r="AA45" s="141" t="s">
        <v>681</v>
      </c>
      <c r="AB45" s="141"/>
      <c r="AC45" s="156" t="s">
        <v>458</v>
      </c>
      <c r="AD45" s="141"/>
    </row>
    <row r="46" spans="1:30" s="4" customFormat="1" ht="56.25">
      <c r="A46" s="140">
        <f>E46-K46</f>
        <v>23728061</v>
      </c>
      <c r="B46" s="140">
        <v>11</v>
      </c>
      <c r="C46" s="141">
        <v>3500034599</v>
      </c>
      <c r="D46" s="141" t="s">
        <v>697</v>
      </c>
      <c r="E46" s="142">
        <v>68945500</v>
      </c>
      <c r="F46" s="141" t="s">
        <v>698</v>
      </c>
      <c r="G46" s="141" t="s">
        <v>23</v>
      </c>
      <c r="H46" s="141">
        <v>4600005329</v>
      </c>
      <c r="I46" s="141" t="s">
        <v>786</v>
      </c>
      <c r="J46" s="151" t="s">
        <v>699</v>
      </c>
      <c r="K46" s="142">
        <v>45217439</v>
      </c>
      <c r="L46" s="141" t="s">
        <v>700</v>
      </c>
      <c r="M46" s="141" t="s">
        <v>701</v>
      </c>
      <c r="N46" s="141" t="s">
        <v>502</v>
      </c>
      <c r="O46" s="141">
        <f>6.5*30</f>
        <v>195</v>
      </c>
      <c r="P46" s="141" t="s">
        <v>488</v>
      </c>
      <c r="Q46" s="141">
        <v>4500041425</v>
      </c>
      <c r="R46" s="141" t="s">
        <v>702</v>
      </c>
      <c r="S46" s="145" t="s">
        <v>703</v>
      </c>
      <c r="T46" s="146">
        <v>2012050000102</v>
      </c>
      <c r="U46" s="141" t="s">
        <v>704</v>
      </c>
      <c r="V46" s="141" t="s">
        <v>705</v>
      </c>
      <c r="W46" s="135" t="s">
        <v>706</v>
      </c>
      <c r="X46" s="141" t="s">
        <v>707</v>
      </c>
      <c r="Y46" s="141">
        <v>71596547</v>
      </c>
      <c r="Z46" s="141" t="s">
        <v>527</v>
      </c>
      <c r="AA46" s="141">
        <v>43615294</v>
      </c>
      <c r="AB46" s="141"/>
      <c r="AC46" s="147" t="s">
        <v>562</v>
      </c>
      <c r="AD46" s="141"/>
    </row>
    <row r="47" spans="1:30">
      <c r="A47" s="164"/>
      <c r="B47" s="165"/>
      <c r="C47" s="166"/>
      <c r="D47" s="166"/>
      <c r="E47" s="167"/>
      <c r="F47" s="166"/>
      <c r="G47" s="166"/>
      <c r="H47" s="166"/>
      <c r="I47" s="166"/>
      <c r="J47" s="166"/>
      <c r="K47" s="167"/>
      <c r="L47" s="166"/>
      <c r="M47" s="166"/>
      <c r="N47" s="166"/>
      <c r="O47" s="166"/>
      <c r="P47" s="166"/>
      <c r="Q47" s="166"/>
      <c r="R47" s="166"/>
      <c r="S47" s="166"/>
      <c r="T47" s="168"/>
      <c r="U47" s="166"/>
      <c r="V47" s="166"/>
      <c r="W47" s="168"/>
      <c r="X47" s="166"/>
      <c r="Y47" s="166"/>
      <c r="Z47" s="166"/>
      <c r="AA47" s="166"/>
      <c r="AB47" s="169"/>
      <c r="AC47" s="166"/>
      <c r="AD47" s="170"/>
    </row>
    <row r="48" spans="1:30">
      <c r="A48" s="164"/>
      <c r="B48" s="165"/>
      <c r="C48" s="166"/>
      <c r="D48" s="166"/>
      <c r="E48" s="167"/>
      <c r="F48" s="166"/>
      <c r="G48" s="166"/>
      <c r="H48" s="166"/>
      <c r="I48" s="166"/>
      <c r="J48" s="166"/>
      <c r="K48" s="167"/>
      <c r="L48" s="166"/>
      <c r="M48" s="166"/>
      <c r="N48" s="166"/>
      <c r="O48" s="166"/>
      <c r="P48" s="166"/>
      <c r="Q48" s="166"/>
      <c r="R48" s="166"/>
      <c r="S48" s="166"/>
      <c r="T48" s="168"/>
      <c r="U48" s="166"/>
      <c r="V48" s="166"/>
      <c r="W48" s="168"/>
      <c r="X48" s="166"/>
      <c r="Y48" s="166"/>
      <c r="Z48" s="166"/>
      <c r="AA48" s="166"/>
      <c r="AB48" s="169"/>
      <c r="AC48" s="166"/>
      <c r="AD48" s="170"/>
    </row>
    <row r="49" spans="1:30">
      <c r="A49" s="164"/>
      <c r="B49" s="165"/>
      <c r="C49" s="166"/>
      <c r="D49" s="166"/>
      <c r="E49" s="167"/>
      <c r="F49" s="166"/>
      <c r="G49" s="166"/>
      <c r="H49" s="166"/>
      <c r="I49" s="166"/>
      <c r="J49" s="166"/>
      <c r="K49" s="167"/>
      <c r="L49" s="166"/>
      <c r="M49" s="166"/>
      <c r="N49" s="166"/>
      <c r="O49" s="166"/>
      <c r="P49" s="166"/>
      <c r="Q49" s="166"/>
      <c r="R49" s="166"/>
      <c r="S49" s="166"/>
      <c r="T49" s="168"/>
      <c r="U49" s="166"/>
      <c r="V49" s="166"/>
      <c r="W49" s="168"/>
      <c r="X49" s="166"/>
      <c r="Y49" s="166"/>
      <c r="Z49" s="166"/>
      <c r="AA49" s="166"/>
      <c r="AB49" s="169"/>
      <c r="AC49" s="166"/>
      <c r="AD49" s="170"/>
    </row>
    <row r="50" spans="1:30">
      <c r="B50" s="166"/>
      <c r="C50" s="166"/>
      <c r="D50" s="166"/>
      <c r="E50" s="167"/>
      <c r="F50" s="166"/>
      <c r="G50" s="166"/>
      <c r="H50" s="166"/>
      <c r="I50" s="166"/>
      <c r="J50" s="166"/>
      <c r="K50" s="167"/>
      <c r="L50" s="166"/>
      <c r="M50" s="166"/>
      <c r="N50" s="166"/>
      <c r="O50" s="166"/>
      <c r="P50" s="166"/>
      <c r="Q50" s="166"/>
      <c r="R50" s="166"/>
      <c r="S50" s="166"/>
      <c r="T50" s="168"/>
      <c r="U50" s="166"/>
      <c r="V50" s="166"/>
      <c r="W50" s="168"/>
      <c r="X50" s="166"/>
      <c r="Y50" s="166"/>
      <c r="Z50" s="166"/>
      <c r="AA50" s="166"/>
      <c r="AB50" s="169"/>
      <c r="AC50" s="166"/>
      <c r="AD50" s="170"/>
    </row>
    <row r="51" spans="1:30">
      <c r="B51" s="166"/>
      <c r="C51" s="166"/>
      <c r="D51" s="166"/>
      <c r="E51" s="167"/>
      <c r="F51" s="166"/>
      <c r="G51" s="166"/>
      <c r="H51" s="166"/>
      <c r="I51" s="166"/>
      <c r="J51" s="166"/>
      <c r="K51" s="167"/>
      <c r="L51" s="166"/>
      <c r="M51" s="166"/>
      <c r="N51" s="166"/>
      <c r="O51" s="166"/>
      <c r="P51" s="166"/>
      <c r="Q51" s="166"/>
      <c r="R51" s="166"/>
      <c r="S51" s="166"/>
      <c r="T51" s="168"/>
      <c r="U51" s="166"/>
      <c r="V51" s="166"/>
      <c r="W51" s="168"/>
      <c r="X51" s="166"/>
      <c r="Y51" s="166"/>
      <c r="Z51" s="166"/>
      <c r="AA51" s="166"/>
      <c r="AB51" s="169"/>
      <c r="AC51" s="166"/>
      <c r="AD51" s="170"/>
    </row>
    <row r="52" spans="1:30">
      <c r="C52" s="4"/>
      <c r="H52" s="4"/>
      <c r="I52" s="4"/>
      <c r="J52" s="4"/>
      <c r="K52" s="138"/>
      <c r="M52" s="4"/>
      <c r="N52" s="4"/>
      <c r="P52" s="4"/>
      <c r="Q52" s="4"/>
      <c r="U52" s="4"/>
      <c r="V52" s="4"/>
      <c r="X52" s="4"/>
      <c r="Y52" s="4"/>
      <c r="Z52" s="4"/>
      <c r="AA52" s="4"/>
      <c r="AC52" s="4"/>
    </row>
    <row r="53" spans="1:30">
      <c r="C53" s="4"/>
      <c r="H53" s="4"/>
      <c r="I53" s="4"/>
      <c r="J53" s="4"/>
      <c r="K53" s="138"/>
      <c r="M53" s="4"/>
      <c r="N53" s="4"/>
      <c r="P53" s="4"/>
      <c r="Q53" s="4"/>
      <c r="U53" s="4"/>
      <c r="V53" s="4"/>
      <c r="X53" s="4"/>
      <c r="Y53" s="4"/>
      <c r="Z53" s="4"/>
      <c r="AA53" s="4"/>
      <c r="AC53" s="4"/>
    </row>
    <row r="54" spans="1:30">
      <c r="C54" s="4"/>
      <c r="H54" s="4"/>
      <c r="I54" s="4"/>
      <c r="J54" s="4"/>
      <c r="K54" s="138"/>
      <c r="M54" s="4"/>
      <c r="N54" s="4"/>
      <c r="P54" s="4"/>
      <c r="Q54" s="4"/>
      <c r="U54" s="4"/>
      <c r="V54" s="4"/>
      <c r="X54" s="4"/>
      <c r="Y54" s="4"/>
      <c r="Z54" s="4"/>
      <c r="AA54" s="4"/>
      <c r="AC54" s="4"/>
    </row>
    <row r="55" spans="1:30">
      <c r="C55" s="4"/>
      <c r="H55" s="4"/>
      <c r="I55" s="4"/>
      <c r="J55" s="4"/>
      <c r="K55" s="138"/>
      <c r="M55" s="4"/>
      <c r="N55" s="4"/>
      <c r="P55" s="4"/>
      <c r="Q55" s="4"/>
      <c r="U55" s="4"/>
      <c r="V55" s="4"/>
      <c r="X55" s="4"/>
      <c r="Y55" s="4"/>
      <c r="Z55" s="4"/>
      <c r="AA55" s="4"/>
      <c r="AC55" s="4"/>
    </row>
    <row r="56" spans="1:30">
      <c r="C56" s="4"/>
      <c r="H56" s="4"/>
      <c r="I56" s="4"/>
      <c r="J56" s="4"/>
      <c r="K56" s="138"/>
      <c r="M56" s="4"/>
      <c r="N56" s="4"/>
      <c r="P56" s="4"/>
      <c r="Q56" s="4"/>
      <c r="U56" s="4"/>
      <c r="V56" s="4"/>
      <c r="X56" s="4"/>
      <c r="Y56" s="4"/>
      <c r="Z56" s="4"/>
      <c r="AA56" s="4"/>
      <c r="AC56" s="4"/>
    </row>
    <row r="57" spans="1:30">
      <c r="C57" s="4"/>
      <c r="H57" s="4"/>
      <c r="I57" s="4"/>
      <c r="J57" s="4"/>
      <c r="K57" s="138"/>
      <c r="M57" s="4"/>
      <c r="N57" s="4"/>
      <c r="P57" s="4"/>
      <c r="Q57" s="4"/>
      <c r="U57" s="4"/>
      <c r="V57" s="4"/>
      <c r="X57" s="4"/>
      <c r="Y57" s="4"/>
      <c r="Z57" s="4"/>
      <c r="AA57" s="4"/>
      <c r="AC57" s="4"/>
    </row>
    <row r="58" spans="1:30">
      <c r="C58" s="4"/>
      <c r="H58" s="4"/>
      <c r="I58" s="4"/>
      <c r="J58" s="4"/>
      <c r="K58" s="138"/>
      <c r="M58" s="4"/>
      <c r="N58" s="4"/>
      <c r="P58" s="4"/>
      <c r="Q58" s="4"/>
      <c r="U58" s="4"/>
      <c r="V58" s="4"/>
      <c r="X58" s="4"/>
      <c r="Y58" s="4"/>
      <c r="Z58" s="4"/>
      <c r="AA58" s="4"/>
      <c r="AC58" s="4"/>
    </row>
    <row r="59" spans="1:30">
      <c r="C59" s="4"/>
      <c r="H59" s="4"/>
      <c r="I59" s="4"/>
      <c r="J59" s="4"/>
      <c r="K59" s="138"/>
      <c r="M59" s="4"/>
      <c r="N59" s="4"/>
      <c r="P59" s="4"/>
      <c r="Q59" s="4"/>
      <c r="U59" s="4"/>
      <c r="V59" s="4"/>
      <c r="X59" s="4"/>
      <c r="Y59" s="4"/>
      <c r="Z59" s="4"/>
      <c r="AA59" s="4"/>
      <c r="AC59" s="4"/>
    </row>
    <row r="60" spans="1:30">
      <c r="C60" s="4"/>
      <c r="H60" s="4"/>
      <c r="I60" s="4"/>
      <c r="J60" s="4"/>
      <c r="K60" s="138"/>
      <c r="M60" s="4"/>
      <c r="N60" s="4"/>
      <c r="P60" s="4"/>
      <c r="Q60" s="4"/>
      <c r="U60" s="4"/>
      <c r="V60" s="4"/>
      <c r="X60" s="4"/>
      <c r="Y60" s="4"/>
      <c r="Z60" s="4"/>
      <c r="AA60" s="4"/>
      <c r="AC60" s="4"/>
    </row>
    <row r="61" spans="1:30">
      <c r="C61" s="4"/>
      <c r="H61" s="4"/>
      <c r="I61" s="4"/>
      <c r="J61" s="4"/>
      <c r="K61" s="138"/>
      <c r="M61" s="4"/>
      <c r="N61" s="4"/>
      <c r="P61" s="4"/>
      <c r="Q61" s="4"/>
      <c r="U61" s="4"/>
      <c r="V61" s="4"/>
      <c r="X61" s="4"/>
      <c r="Y61" s="4"/>
      <c r="Z61" s="4"/>
      <c r="AA61" s="4"/>
      <c r="AC61" s="4"/>
    </row>
    <row r="62" spans="1:30">
      <c r="C62" s="4"/>
      <c r="H62" s="4"/>
      <c r="I62" s="4"/>
      <c r="J62" s="4"/>
      <c r="K62" s="138"/>
      <c r="M62" s="4"/>
      <c r="N62" s="4"/>
      <c r="P62" s="4"/>
      <c r="Q62" s="4"/>
      <c r="U62" s="4"/>
      <c r="V62" s="4"/>
      <c r="X62" s="4"/>
      <c r="Y62" s="4"/>
      <c r="Z62" s="4"/>
      <c r="AA62" s="4"/>
      <c r="AC62" s="4"/>
    </row>
    <row r="63" spans="1:30">
      <c r="C63" s="4"/>
      <c r="H63" s="4"/>
      <c r="I63" s="4"/>
      <c r="J63" s="4"/>
      <c r="K63" s="138"/>
      <c r="M63" s="4"/>
      <c r="N63" s="4"/>
      <c r="P63" s="4"/>
      <c r="Q63" s="4"/>
      <c r="U63" s="4"/>
      <c r="V63" s="4"/>
      <c r="X63" s="4"/>
      <c r="Y63" s="4"/>
      <c r="Z63" s="4"/>
      <c r="AA63" s="4"/>
      <c r="AC63" s="4"/>
    </row>
    <row r="64" spans="1:30">
      <c r="C64" s="4"/>
      <c r="H64" s="4"/>
      <c r="I64" s="4"/>
      <c r="J64" s="4"/>
      <c r="K64" s="138"/>
      <c r="M64" s="4"/>
      <c r="N64" s="4"/>
      <c r="P64" s="4"/>
      <c r="Q64" s="4"/>
      <c r="U64" s="4"/>
      <c r="V64" s="4"/>
      <c r="X64" s="4"/>
      <c r="Y64" s="4"/>
      <c r="Z64" s="4"/>
      <c r="AA64" s="4"/>
      <c r="AC64" s="4"/>
    </row>
    <row r="65" spans="3:29">
      <c r="C65" s="4"/>
      <c r="H65" s="4"/>
      <c r="I65" s="4"/>
      <c r="J65" s="4"/>
      <c r="K65" s="138"/>
      <c r="M65" s="4"/>
      <c r="N65" s="4"/>
      <c r="P65" s="4"/>
      <c r="Q65" s="4"/>
      <c r="U65" s="4"/>
      <c r="V65" s="4"/>
      <c r="X65" s="4"/>
      <c r="Y65" s="4"/>
      <c r="Z65" s="4"/>
      <c r="AA65" s="4"/>
      <c r="AC65" s="4"/>
    </row>
    <row r="66" spans="3:29">
      <c r="C66" s="4"/>
      <c r="H66" s="4"/>
      <c r="I66" s="4"/>
      <c r="J66" s="4"/>
      <c r="K66" s="138"/>
      <c r="M66" s="4"/>
      <c r="N66" s="4"/>
      <c r="P66" s="4"/>
      <c r="Q66" s="4"/>
      <c r="U66" s="4"/>
      <c r="V66" s="4"/>
      <c r="X66" s="4"/>
      <c r="Y66" s="4"/>
      <c r="Z66" s="4"/>
      <c r="AA66" s="4"/>
      <c r="AC66" s="4"/>
    </row>
    <row r="67" spans="3:29">
      <c r="C67" s="4"/>
      <c r="H67" s="4"/>
      <c r="I67" s="4"/>
      <c r="J67" s="4"/>
      <c r="K67" s="138"/>
      <c r="M67" s="4"/>
      <c r="N67" s="4"/>
      <c r="P67" s="4"/>
      <c r="Q67" s="4"/>
      <c r="U67" s="4"/>
      <c r="V67" s="4"/>
      <c r="X67" s="4"/>
      <c r="Y67" s="4"/>
      <c r="Z67" s="4"/>
      <c r="AA67" s="4"/>
      <c r="AC67" s="4"/>
    </row>
    <row r="68" spans="3:29">
      <c r="C68" s="4"/>
      <c r="H68" s="4"/>
      <c r="I68" s="4"/>
      <c r="J68" s="4"/>
      <c r="K68" s="138"/>
      <c r="M68" s="4"/>
      <c r="N68" s="4"/>
      <c r="P68" s="4"/>
      <c r="Q68" s="4"/>
      <c r="U68" s="4"/>
      <c r="V68" s="4"/>
      <c r="X68" s="4"/>
      <c r="Y68" s="4"/>
      <c r="Z68" s="4"/>
      <c r="AA68" s="4"/>
      <c r="AC68" s="4"/>
    </row>
    <row r="69" spans="3:29">
      <c r="C69" s="4"/>
      <c r="H69" s="4"/>
      <c r="I69" s="4"/>
      <c r="J69" s="4"/>
      <c r="K69" s="138"/>
      <c r="M69" s="4"/>
      <c r="N69" s="4"/>
      <c r="P69" s="4"/>
      <c r="Q69" s="4"/>
      <c r="U69" s="4"/>
      <c r="V69" s="4"/>
      <c r="X69" s="4"/>
      <c r="Y69" s="4"/>
      <c r="Z69" s="4"/>
      <c r="AA69" s="4"/>
      <c r="AC69" s="4"/>
    </row>
    <row r="70" spans="3:29">
      <c r="C70" s="4"/>
      <c r="H70" s="4"/>
      <c r="I70" s="4"/>
      <c r="J70" s="4"/>
      <c r="K70" s="138"/>
      <c r="M70" s="4"/>
      <c r="N70" s="4"/>
      <c r="P70" s="4"/>
      <c r="Q70" s="4"/>
      <c r="U70" s="4"/>
      <c r="V70" s="4"/>
      <c r="X70" s="4"/>
      <c r="Y70" s="4"/>
      <c r="Z70" s="4"/>
      <c r="AA70" s="4"/>
      <c r="AC70" s="4"/>
    </row>
    <row r="71" spans="3:29">
      <c r="C71" s="4"/>
      <c r="H71" s="4"/>
      <c r="I71" s="4"/>
      <c r="J71" s="4"/>
      <c r="K71" s="138"/>
      <c r="M71" s="4"/>
      <c r="N71" s="4"/>
      <c r="P71" s="4"/>
      <c r="Q71" s="4"/>
      <c r="U71" s="4"/>
      <c r="V71" s="4"/>
      <c r="X71" s="4"/>
      <c r="Y71" s="4"/>
      <c r="Z71" s="4"/>
      <c r="AA71" s="4"/>
      <c r="AC71" s="4"/>
    </row>
    <row r="72" spans="3:29">
      <c r="C72" s="4"/>
      <c r="H72" s="4"/>
      <c r="I72" s="4"/>
      <c r="J72" s="4"/>
      <c r="K72" s="138"/>
      <c r="M72" s="4"/>
      <c r="N72" s="4"/>
      <c r="P72" s="4"/>
      <c r="Q72" s="4"/>
      <c r="U72" s="4"/>
      <c r="V72" s="4"/>
      <c r="X72" s="4"/>
      <c r="Y72" s="4"/>
      <c r="Z72" s="4"/>
      <c r="AA72" s="4"/>
      <c r="AC72" s="4"/>
    </row>
    <row r="73" spans="3:29">
      <c r="C73" s="4"/>
      <c r="H73" s="4"/>
      <c r="I73" s="4"/>
      <c r="J73" s="4"/>
      <c r="K73" s="138"/>
      <c r="M73" s="4"/>
      <c r="N73" s="4"/>
      <c r="P73" s="4"/>
      <c r="Q73" s="4"/>
      <c r="U73" s="4"/>
      <c r="V73" s="4"/>
      <c r="X73" s="4"/>
      <c r="Y73" s="4"/>
      <c r="Z73" s="4"/>
      <c r="AA73" s="4"/>
      <c r="AC73" s="4"/>
    </row>
    <row r="74" spans="3:29">
      <c r="C74" s="4"/>
      <c r="H74" s="4"/>
      <c r="I74" s="4"/>
      <c r="J74" s="4"/>
      <c r="K74" s="138"/>
      <c r="M74" s="4"/>
      <c r="N74" s="4"/>
      <c r="P74" s="4"/>
      <c r="Q74" s="4"/>
      <c r="U74" s="4"/>
      <c r="V74" s="4"/>
      <c r="X74" s="4"/>
      <c r="Y74" s="4"/>
      <c r="Z74" s="4"/>
      <c r="AA74" s="4"/>
      <c r="AC74" s="4"/>
    </row>
    <row r="75" spans="3:29">
      <c r="C75" s="4"/>
      <c r="H75" s="4"/>
      <c r="I75" s="4"/>
      <c r="J75" s="4"/>
      <c r="K75" s="138"/>
      <c r="M75" s="4"/>
      <c r="N75" s="4"/>
      <c r="P75" s="4"/>
      <c r="Q75" s="4"/>
      <c r="U75" s="4"/>
      <c r="V75" s="4"/>
      <c r="X75" s="4"/>
      <c r="Y75" s="4"/>
      <c r="Z75" s="4"/>
      <c r="AA75" s="4"/>
      <c r="AC75" s="4"/>
    </row>
    <row r="76" spans="3:29">
      <c r="C76" s="4"/>
      <c r="H76" s="4"/>
      <c r="I76" s="4"/>
      <c r="J76" s="4"/>
      <c r="K76" s="138"/>
      <c r="M76" s="4"/>
      <c r="N76" s="4"/>
      <c r="P76" s="4"/>
      <c r="Q76" s="4"/>
      <c r="U76" s="4"/>
      <c r="V76" s="4"/>
      <c r="X76" s="4"/>
      <c r="Y76" s="4"/>
      <c r="Z76" s="4"/>
      <c r="AA76" s="4"/>
      <c r="AC76" s="4"/>
    </row>
    <row r="77" spans="3:29">
      <c r="C77" s="4"/>
      <c r="H77" s="4"/>
      <c r="I77" s="4"/>
      <c r="J77" s="4"/>
      <c r="K77" s="138"/>
      <c r="M77" s="4"/>
      <c r="N77" s="4"/>
      <c r="P77" s="4"/>
      <c r="Q77" s="4"/>
      <c r="U77" s="4"/>
      <c r="V77" s="4"/>
      <c r="X77" s="4"/>
      <c r="Y77" s="4"/>
      <c r="Z77" s="4"/>
      <c r="AA77" s="4"/>
      <c r="AC77" s="4"/>
    </row>
    <row r="78" spans="3:29">
      <c r="C78" s="4"/>
      <c r="H78" s="4"/>
      <c r="I78" s="4"/>
      <c r="J78" s="4"/>
      <c r="K78" s="138"/>
      <c r="M78" s="4"/>
      <c r="N78" s="4"/>
      <c r="P78" s="4"/>
      <c r="Q78" s="4"/>
      <c r="U78" s="4"/>
      <c r="V78" s="4"/>
      <c r="X78" s="4"/>
      <c r="Y78" s="4"/>
      <c r="Z78" s="4"/>
      <c r="AA78" s="4"/>
      <c r="AC78" s="4"/>
    </row>
    <row r="79" spans="3:29">
      <c r="C79" s="4"/>
      <c r="H79" s="4"/>
      <c r="I79" s="4"/>
      <c r="J79" s="4"/>
      <c r="K79" s="138"/>
      <c r="M79" s="4"/>
      <c r="N79" s="4"/>
      <c r="P79" s="4"/>
      <c r="Q79" s="4"/>
      <c r="U79" s="4"/>
      <c r="V79" s="4"/>
      <c r="X79" s="4"/>
      <c r="Y79" s="4"/>
      <c r="Z79" s="4"/>
      <c r="AA79" s="4"/>
      <c r="AC79" s="4"/>
    </row>
    <row r="80" spans="3:29">
      <c r="C80" s="4"/>
      <c r="H80" s="4"/>
      <c r="I80" s="4"/>
      <c r="J80" s="4"/>
      <c r="K80" s="138"/>
      <c r="M80" s="4"/>
      <c r="N80" s="4"/>
      <c r="P80" s="4"/>
      <c r="Q80" s="4"/>
      <c r="U80" s="4"/>
      <c r="V80" s="4"/>
      <c r="X80" s="4"/>
      <c r="Y80" s="4"/>
      <c r="Z80" s="4"/>
      <c r="AA80" s="4"/>
      <c r="AC80" s="4"/>
    </row>
    <row r="81" spans="3:29">
      <c r="C81" s="4"/>
      <c r="H81" s="4"/>
      <c r="I81" s="4"/>
      <c r="J81" s="4"/>
      <c r="K81" s="138"/>
      <c r="M81" s="4"/>
      <c r="N81" s="4"/>
      <c r="P81" s="4"/>
      <c r="Q81" s="4"/>
      <c r="U81" s="4"/>
      <c r="V81" s="4"/>
      <c r="X81" s="4"/>
      <c r="Y81" s="4"/>
      <c r="Z81" s="4"/>
      <c r="AA81" s="4"/>
      <c r="AC81" s="4"/>
    </row>
    <row r="82" spans="3:29">
      <c r="C82" s="4"/>
      <c r="H82" s="4"/>
      <c r="I82" s="4"/>
      <c r="J82" s="4"/>
      <c r="K82" s="138"/>
      <c r="M82" s="4"/>
      <c r="N82" s="4"/>
      <c r="P82" s="4"/>
      <c r="Q82" s="4"/>
      <c r="U82" s="4"/>
      <c r="V82" s="4"/>
      <c r="X82" s="4"/>
      <c r="Y82" s="4"/>
      <c r="Z82" s="4"/>
      <c r="AA82" s="4"/>
      <c r="AC82" s="4"/>
    </row>
    <row r="83" spans="3:29">
      <c r="C83" s="4"/>
      <c r="H83" s="4"/>
      <c r="I83" s="4"/>
      <c r="J83" s="4"/>
      <c r="K83" s="138"/>
      <c r="M83" s="4"/>
      <c r="N83" s="4"/>
      <c r="P83" s="4"/>
      <c r="Q83" s="4"/>
      <c r="U83" s="4"/>
      <c r="V83" s="4"/>
      <c r="X83" s="4"/>
      <c r="Y83" s="4"/>
      <c r="Z83" s="4"/>
      <c r="AA83" s="4"/>
      <c r="AC83" s="4"/>
    </row>
    <row r="84" spans="3:29">
      <c r="C84" s="4"/>
      <c r="H84" s="4"/>
      <c r="I84" s="4"/>
      <c r="J84" s="4"/>
      <c r="K84" s="138"/>
      <c r="M84" s="4"/>
      <c r="N84" s="4"/>
      <c r="P84" s="4"/>
      <c r="Q84" s="4"/>
      <c r="U84" s="4"/>
      <c r="V84" s="4"/>
      <c r="X84" s="4"/>
      <c r="Y84" s="4"/>
      <c r="Z84" s="4"/>
      <c r="AA84" s="4"/>
      <c r="AC84" s="4"/>
    </row>
    <row r="85" spans="3:29">
      <c r="C85" s="4"/>
      <c r="H85" s="4"/>
      <c r="I85" s="4"/>
      <c r="J85" s="4"/>
      <c r="K85" s="138"/>
      <c r="M85" s="4"/>
      <c r="N85" s="4"/>
      <c r="P85" s="4"/>
      <c r="Q85" s="4"/>
      <c r="U85" s="4"/>
      <c r="V85" s="4"/>
      <c r="X85" s="4"/>
      <c r="Y85" s="4"/>
      <c r="Z85" s="4"/>
      <c r="AA85" s="4"/>
      <c r="AC85" s="4"/>
    </row>
    <row r="86" spans="3:29">
      <c r="C86" s="4"/>
      <c r="H86" s="4"/>
      <c r="I86" s="4"/>
      <c r="J86" s="4"/>
      <c r="K86" s="138"/>
      <c r="M86" s="4"/>
      <c r="N86" s="4"/>
      <c r="P86" s="4"/>
      <c r="Q86" s="4"/>
      <c r="U86" s="4"/>
      <c r="V86" s="4"/>
      <c r="X86" s="4"/>
      <c r="Y86" s="4"/>
      <c r="Z86" s="4"/>
      <c r="AA86" s="4"/>
      <c r="AC86" s="4"/>
    </row>
    <row r="87" spans="3:29">
      <c r="C87" s="4"/>
      <c r="H87" s="4"/>
      <c r="I87" s="4"/>
      <c r="J87" s="4"/>
      <c r="K87" s="138"/>
      <c r="M87" s="4"/>
      <c r="N87" s="4"/>
      <c r="P87" s="4"/>
      <c r="Q87" s="4"/>
      <c r="U87" s="4"/>
      <c r="V87" s="4"/>
      <c r="X87" s="4"/>
      <c r="Y87" s="4"/>
      <c r="Z87" s="4"/>
      <c r="AA87" s="4"/>
      <c r="AC87" s="4"/>
    </row>
    <row r="88" spans="3:29">
      <c r="C88" s="4"/>
      <c r="H88" s="4"/>
      <c r="I88" s="4"/>
      <c r="J88" s="4"/>
      <c r="K88" s="138"/>
      <c r="M88" s="4"/>
      <c r="N88" s="4"/>
      <c r="P88" s="4"/>
      <c r="Q88" s="4"/>
      <c r="U88" s="4"/>
      <c r="V88" s="4"/>
      <c r="X88" s="4"/>
      <c r="Y88" s="4"/>
      <c r="Z88" s="4"/>
      <c r="AA88" s="4"/>
      <c r="AC88" s="4"/>
    </row>
    <row r="89" spans="3:29">
      <c r="C89" s="4"/>
      <c r="H89" s="4"/>
      <c r="I89" s="4"/>
      <c r="J89" s="4"/>
      <c r="K89" s="138"/>
      <c r="M89" s="4"/>
      <c r="N89" s="4"/>
      <c r="P89" s="4"/>
      <c r="Q89" s="4"/>
      <c r="U89" s="4"/>
      <c r="V89" s="4"/>
      <c r="X89" s="4"/>
      <c r="Y89" s="4"/>
      <c r="Z89" s="4"/>
      <c r="AA89" s="4"/>
      <c r="AC89" s="4"/>
    </row>
    <row r="90" spans="3:29">
      <c r="C90" s="4"/>
      <c r="H90" s="4"/>
      <c r="I90" s="4"/>
      <c r="J90" s="4"/>
      <c r="K90" s="138"/>
      <c r="M90" s="4"/>
      <c r="N90" s="4"/>
      <c r="P90" s="4"/>
      <c r="Q90" s="4"/>
      <c r="U90" s="4"/>
      <c r="V90" s="4"/>
      <c r="X90" s="4"/>
      <c r="Y90" s="4"/>
      <c r="Z90" s="4"/>
      <c r="AA90" s="4"/>
      <c r="AC90" s="4"/>
    </row>
    <row r="91" spans="3:29">
      <c r="C91" s="4"/>
      <c r="H91" s="4"/>
      <c r="I91" s="4"/>
      <c r="J91" s="4"/>
      <c r="K91" s="138"/>
      <c r="M91" s="4"/>
      <c r="N91" s="4"/>
      <c r="P91" s="4"/>
      <c r="Q91" s="4"/>
      <c r="U91" s="4"/>
      <c r="V91" s="4"/>
      <c r="X91" s="4"/>
      <c r="Y91" s="4"/>
      <c r="Z91" s="4"/>
      <c r="AA91" s="4"/>
      <c r="AC91" s="4"/>
    </row>
    <row r="92" spans="3:29">
      <c r="C92" s="4"/>
      <c r="H92" s="4"/>
      <c r="I92" s="4"/>
      <c r="J92" s="4"/>
      <c r="K92" s="138"/>
      <c r="M92" s="4"/>
      <c r="N92" s="4"/>
      <c r="P92" s="4"/>
      <c r="Q92" s="4"/>
      <c r="U92" s="4"/>
      <c r="V92" s="4"/>
      <c r="X92" s="4"/>
      <c r="Y92" s="4"/>
      <c r="Z92" s="4"/>
      <c r="AA92" s="4"/>
      <c r="AC92" s="4"/>
    </row>
    <row r="93" spans="3:29">
      <c r="C93" s="4"/>
      <c r="H93" s="4"/>
      <c r="I93" s="4"/>
      <c r="J93" s="4"/>
      <c r="K93" s="138"/>
      <c r="M93" s="4"/>
      <c r="N93" s="4"/>
      <c r="P93" s="4"/>
      <c r="Q93" s="4"/>
      <c r="U93" s="4"/>
      <c r="V93" s="4"/>
      <c r="X93" s="4"/>
      <c r="Y93" s="4"/>
      <c r="Z93" s="4"/>
      <c r="AA93" s="4"/>
      <c r="AC93" s="4"/>
    </row>
    <row r="94" spans="3:29">
      <c r="C94" s="4"/>
      <c r="H94" s="4"/>
      <c r="I94" s="4"/>
      <c r="J94" s="4"/>
      <c r="K94" s="138"/>
      <c r="M94" s="4"/>
      <c r="N94" s="4"/>
      <c r="P94" s="4"/>
      <c r="Q94" s="4"/>
      <c r="U94" s="4"/>
      <c r="V94" s="4"/>
      <c r="X94" s="4"/>
      <c r="Y94" s="4"/>
      <c r="Z94" s="4"/>
      <c r="AA94" s="4"/>
      <c r="AC94" s="4"/>
    </row>
    <row r="95" spans="3:29">
      <c r="C95" s="4"/>
      <c r="H95" s="4"/>
      <c r="I95" s="4"/>
      <c r="J95" s="4"/>
      <c r="K95" s="138"/>
      <c r="M95" s="4"/>
      <c r="N95" s="4"/>
      <c r="P95" s="4"/>
      <c r="Q95" s="4"/>
      <c r="U95" s="4"/>
      <c r="V95" s="4"/>
      <c r="X95" s="4"/>
      <c r="Y95" s="4"/>
      <c r="Z95" s="4"/>
      <c r="AA95" s="4"/>
      <c r="AC95" s="4"/>
    </row>
    <row r="96" spans="3:29">
      <c r="C96" s="4"/>
      <c r="H96" s="4"/>
      <c r="I96" s="4"/>
      <c r="J96" s="4"/>
      <c r="K96" s="138"/>
      <c r="M96" s="4"/>
      <c r="N96" s="4"/>
      <c r="P96" s="4"/>
      <c r="Q96" s="4"/>
      <c r="U96" s="4"/>
      <c r="V96" s="4"/>
      <c r="X96" s="4"/>
      <c r="Y96" s="4"/>
      <c r="Z96" s="4"/>
      <c r="AA96" s="4"/>
      <c r="AC96" s="4"/>
    </row>
    <row r="97" spans="3:29">
      <c r="C97" s="4"/>
      <c r="H97" s="4"/>
      <c r="I97" s="4"/>
      <c r="J97" s="4"/>
      <c r="K97" s="138"/>
      <c r="M97" s="4"/>
      <c r="N97" s="4"/>
      <c r="P97" s="4"/>
      <c r="Q97" s="4"/>
      <c r="U97" s="4"/>
      <c r="V97" s="4"/>
      <c r="X97" s="4"/>
      <c r="Y97" s="4"/>
      <c r="Z97" s="4"/>
      <c r="AA97" s="4"/>
      <c r="AC97" s="4"/>
    </row>
  </sheetData>
  <autoFilter ref="A1:AD46">
    <sortState ref="A2:AD46">
      <sortCondition ref="L1:L46"/>
    </sortState>
  </autoFilter>
  <hyperlinks>
    <hyperlink ref="AC11" r:id="rId1"/>
    <hyperlink ref="AC38" r:id="rId2"/>
    <hyperlink ref="AC42" r:id="rId3"/>
    <hyperlink ref="AC12" r:id="rId4"/>
    <hyperlink ref="AC13" r:id="rId5"/>
    <hyperlink ref="AC9" r:id="rId6"/>
    <hyperlink ref="AC44" r:id="rId7"/>
    <hyperlink ref="AC16" r:id="rId8"/>
    <hyperlink ref="AC43" r:id="rId9"/>
    <hyperlink ref="AC46" r:id="rId10"/>
    <hyperlink ref="AC20" r:id="rId11"/>
    <hyperlink ref="AC26" r:id="rId12"/>
    <hyperlink ref="AC27" r:id="rId13"/>
    <hyperlink ref="AC45" r:id="rId14"/>
    <hyperlink ref="AC36" r:id="rId15"/>
    <hyperlink ref="AC33" r:id="rId16"/>
    <hyperlink ref="AC25" r:id="rId17"/>
    <hyperlink ref="AC28" r:id="rId18"/>
    <hyperlink ref="AC8" r:id="rId19"/>
    <hyperlink ref="AC10" r:id="rId20"/>
    <hyperlink ref="AB14" r:id="rId21"/>
    <hyperlink ref="AC14" r:id="rId22"/>
    <hyperlink ref="AC30" r:id="rId23"/>
    <hyperlink ref="AC15" r:id="rId24"/>
    <hyperlink ref="AC2" r:id="rId25"/>
    <hyperlink ref="AC31" r:id="rId26"/>
    <hyperlink ref="AC3" r:id="rId27"/>
    <hyperlink ref="AC18" r:id="rId28"/>
    <hyperlink ref="AC4" r:id="rId29"/>
    <hyperlink ref="AC17" r:id="rId30"/>
    <hyperlink ref="AC19" r:id="rId31"/>
    <hyperlink ref="AC5" r:id="rId32"/>
    <hyperlink ref="AC32" r:id="rId33"/>
    <hyperlink ref="AC6" r:id="rId34"/>
    <hyperlink ref="AC34" r:id="rId35"/>
    <hyperlink ref="AC35" r:id="rId36"/>
    <hyperlink ref="AC21" r:id="rId37"/>
    <hyperlink ref="AC22" r:id="rId38"/>
    <hyperlink ref="AC23" r:id="rId39"/>
    <hyperlink ref="AC24" r:id="rId40"/>
    <hyperlink ref="AC37" r:id="rId41"/>
    <hyperlink ref="AC29" r:id="rId42"/>
    <hyperlink ref="AC7" r:id="rId43"/>
    <hyperlink ref="AC41" r:id="rId44"/>
    <hyperlink ref="AC39" r:id="rId45"/>
    <hyperlink ref="AC40" r:id="rId46"/>
  </hyperlinks>
  <pageMargins left="0.7" right="0.7" top="0.75" bottom="0.75" header="0.3" footer="0.3"/>
  <pageSetup orientation="portrait" horizontalDpi="4294967295" verticalDpi="4294967295" r:id="rId47"/>
  <legacyDrawing r:id="rId4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L56"/>
  <sheetViews>
    <sheetView topLeftCell="E1" zoomScale="85" zoomScaleNormal="85" workbookViewId="0">
      <pane ySplit="1" topLeftCell="A35" activePane="bottomLeft" state="frozen"/>
      <selection pane="bottomLeft" activeCell="J37" sqref="J37"/>
    </sheetView>
  </sheetViews>
  <sheetFormatPr baseColWidth="10" defaultRowHeight="11.25"/>
  <cols>
    <col min="1" max="1" width="13.28515625" style="137" hidden="1" customWidth="1"/>
    <col min="2" max="2" width="9.5703125" style="4" bestFit="1" customWidth="1"/>
    <col min="3" max="3" width="14.7109375" style="133" bestFit="1" customWidth="1"/>
    <col min="4" max="4" width="17.85546875" style="4" bestFit="1" customWidth="1"/>
    <col min="5" max="5" width="17.85546875" style="138" bestFit="1" customWidth="1"/>
    <col min="6" max="6" width="19" style="4" bestFit="1" customWidth="1"/>
    <col min="7" max="7" width="17.28515625" style="4" bestFit="1" customWidth="1"/>
    <col min="8" max="10" width="14.140625" style="133" customWidth="1"/>
    <col min="11" max="11" width="60.42578125" style="133" customWidth="1"/>
    <col min="12" max="12" width="14.7109375" style="132" customWidth="1"/>
    <col min="13" max="13" width="19" style="4" bestFit="1" customWidth="1"/>
    <col min="14" max="15" width="11.42578125" style="133"/>
    <col min="16" max="16" width="16.28515625" style="4" bestFit="1" customWidth="1"/>
    <col min="17" max="17" width="11.42578125" style="133"/>
    <col min="18" max="18" width="13.42578125" style="133" customWidth="1"/>
    <col min="19" max="19" width="17.85546875" style="4" bestFit="1" customWidth="1"/>
    <col min="20" max="21" width="36.42578125" style="4" customWidth="1"/>
    <col min="22" max="22" width="20.140625" style="89" bestFit="1" customWidth="1"/>
    <col min="23" max="23" width="16.5703125" style="133" customWidth="1"/>
    <col min="24" max="24" width="12.140625" style="133" customWidth="1"/>
    <col min="25" max="25" width="34.28515625" style="89" bestFit="1" customWidth="1"/>
    <col min="26" max="26" width="11.5703125" style="133" customWidth="1"/>
    <col min="27" max="27" width="12.7109375" style="133" bestFit="1" customWidth="1"/>
    <col min="28" max="28" width="14.42578125" style="133" customWidth="1"/>
    <col min="29" max="29" width="15.42578125" style="133" customWidth="1"/>
    <col min="30" max="30" width="17.42578125" style="134" hidden="1" customWidth="1"/>
    <col min="31" max="31" width="31.85546875" style="133" customWidth="1"/>
    <col min="32" max="32" width="15.7109375" style="135" hidden="1" customWidth="1"/>
    <col min="33" max="33" width="11.42578125" style="4"/>
    <col min="34" max="34" width="22.7109375" style="4" customWidth="1"/>
    <col min="35" max="35" width="19" style="4" customWidth="1"/>
    <col min="36" max="740" width="11.42578125" style="4"/>
    <col min="741" max="16384" width="11.42578125" style="133"/>
  </cols>
  <sheetData>
    <row r="1" spans="1:740" s="77" customFormat="1" ht="45">
      <c r="A1" s="67" t="s">
        <v>0</v>
      </c>
      <c r="B1" s="1" t="s">
        <v>29</v>
      </c>
      <c r="C1" s="1" t="s">
        <v>1</v>
      </c>
      <c r="D1" s="1" t="s">
        <v>2</v>
      </c>
      <c r="E1" s="68" t="s">
        <v>3</v>
      </c>
      <c r="F1" s="1" t="s">
        <v>4</v>
      </c>
      <c r="G1" s="1" t="s">
        <v>5</v>
      </c>
      <c r="H1" s="1" t="s">
        <v>6</v>
      </c>
      <c r="I1" s="1" t="s">
        <v>52</v>
      </c>
      <c r="J1" s="1" t="s">
        <v>787</v>
      </c>
      <c r="K1" s="1" t="s">
        <v>7</v>
      </c>
      <c r="L1" s="68" t="s">
        <v>8</v>
      </c>
      <c r="M1" s="69" t="s">
        <v>9</v>
      </c>
      <c r="N1" s="69" t="s">
        <v>10</v>
      </c>
      <c r="O1" s="69" t="s">
        <v>11</v>
      </c>
      <c r="P1" s="1" t="s">
        <v>12</v>
      </c>
      <c r="Q1" s="69" t="s">
        <v>13</v>
      </c>
      <c r="R1" s="1" t="s">
        <v>14</v>
      </c>
      <c r="S1" s="69" t="s">
        <v>15</v>
      </c>
      <c r="T1" s="1" t="s">
        <v>16</v>
      </c>
      <c r="U1" s="1"/>
      <c r="V1" s="70" t="s">
        <v>25</v>
      </c>
      <c r="W1" s="1" t="s">
        <v>17</v>
      </c>
      <c r="X1" s="1" t="s">
        <v>18</v>
      </c>
      <c r="Y1" s="71" t="s">
        <v>252</v>
      </c>
      <c r="Z1" s="1" t="s">
        <v>19</v>
      </c>
      <c r="AA1" s="72" t="s">
        <v>20</v>
      </c>
      <c r="AB1" s="2" t="s">
        <v>21</v>
      </c>
      <c r="AC1" s="1" t="s">
        <v>22</v>
      </c>
      <c r="AD1" s="73" t="s">
        <v>26</v>
      </c>
      <c r="AE1" s="74" t="s">
        <v>24</v>
      </c>
      <c r="AF1" s="75" t="s">
        <v>28</v>
      </c>
      <c r="AG1" s="76"/>
      <c r="AH1" s="76"/>
      <c r="AI1" s="74" t="s">
        <v>253</v>
      </c>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c r="IW1" s="76"/>
      <c r="IX1" s="76"/>
      <c r="IY1" s="76"/>
      <c r="IZ1" s="76"/>
      <c r="JA1" s="76"/>
      <c r="JB1" s="76"/>
      <c r="JC1" s="76"/>
      <c r="JD1" s="76"/>
      <c r="JE1" s="76"/>
      <c r="JF1" s="76"/>
      <c r="JG1" s="76"/>
      <c r="JH1" s="76"/>
      <c r="JI1" s="76"/>
      <c r="JJ1" s="76"/>
      <c r="JK1" s="76"/>
      <c r="JL1" s="76"/>
      <c r="JM1" s="76"/>
      <c r="JN1" s="76"/>
      <c r="JO1" s="76"/>
      <c r="JP1" s="76"/>
      <c r="JQ1" s="76"/>
      <c r="JR1" s="76"/>
      <c r="JS1" s="76"/>
      <c r="JT1" s="76"/>
      <c r="JU1" s="76"/>
      <c r="JV1" s="76"/>
      <c r="JW1" s="76"/>
      <c r="JX1" s="76"/>
      <c r="JY1" s="76"/>
      <c r="JZ1" s="76"/>
      <c r="KA1" s="76"/>
      <c r="KB1" s="76"/>
      <c r="KC1" s="76"/>
      <c r="KD1" s="76"/>
      <c r="KE1" s="76"/>
      <c r="KF1" s="76"/>
      <c r="KG1" s="76"/>
      <c r="KH1" s="76"/>
      <c r="KI1" s="76"/>
      <c r="KJ1" s="76"/>
      <c r="KK1" s="76"/>
      <c r="KL1" s="76"/>
      <c r="KM1" s="76"/>
      <c r="KN1" s="76"/>
      <c r="KO1" s="76"/>
      <c r="KP1" s="76"/>
      <c r="KQ1" s="76"/>
      <c r="KR1" s="76"/>
      <c r="KS1" s="76"/>
      <c r="KT1" s="76"/>
      <c r="KU1" s="76"/>
      <c r="KV1" s="76"/>
      <c r="KW1" s="76"/>
      <c r="KX1" s="76"/>
      <c r="KY1" s="76"/>
      <c r="KZ1" s="76"/>
      <c r="LA1" s="76"/>
      <c r="LB1" s="76"/>
      <c r="LC1" s="76"/>
      <c r="LD1" s="76"/>
      <c r="LE1" s="76"/>
      <c r="LF1" s="76"/>
      <c r="LG1" s="76"/>
      <c r="LH1" s="76"/>
      <c r="LI1" s="76"/>
      <c r="LJ1" s="76"/>
      <c r="LK1" s="76"/>
      <c r="LL1" s="76"/>
      <c r="LM1" s="76"/>
      <c r="LN1" s="76"/>
      <c r="LO1" s="76"/>
      <c r="LP1" s="76"/>
      <c r="LQ1" s="76"/>
      <c r="LR1" s="76"/>
      <c r="LS1" s="76"/>
      <c r="LT1" s="76"/>
      <c r="LU1" s="76"/>
      <c r="LV1" s="76"/>
      <c r="LW1" s="76"/>
      <c r="LX1" s="76"/>
      <c r="LY1" s="76"/>
      <c r="LZ1" s="76"/>
      <c r="MA1" s="76"/>
      <c r="MB1" s="76"/>
      <c r="MC1" s="76"/>
      <c r="MD1" s="76"/>
      <c r="ME1" s="76"/>
      <c r="MF1" s="76"/>
      <c r="MG1" s="76"/>
      <c r="MH1" s="76"/>
      <c r="MI1" s="76"/>
      <c r="MJ1" s="76"/>
      <c r="MK1" s="76"/>
      <c r="ML1" s="76"/>
      <c r="MM1" s="76"/>
      <c r="MN1" s="76"/>
      <c r="MO1" s="76"/>
      <c r="MP1" s="76"/>
      <c r="MQ1" s="76"/>
      <c r="MR1" s="76"/>
      <c r="MS1" s="76"/>
      <c r="MT1" s="76"/>
      <c r="MU1" s="76"/>
      <c r="MV1" s="76"/>
      <c r="MW1" s="76"/>
      <c r="MX1" s="76"/>
      <c r="MY1" s="76"/>
      <c r="MZ1" s="76"/>
      <c r="NA1" s="76"/>
      <c r="NB1" s="76"/>
      <c r="NC1" s="76"/>
      <c r="ND1" s="76"/>
      <c r="NE1" s="76"/>
      <c r="NF1" s="76"/>
      <c r="NG1" s="76"/>
      <c r="NH1" s="76"/>
      <c r="NI1" s="76"/>
      <c r="NJ1" s="76"/>
      <c r="NK1" s="76"/>
      <c r="NL1" s="76"/>
      <c r="NM1" s="76"/>
      <c r="NN1" s="76"/>
      <c r="NO1" s="76"/>
      <c r="NP1" s="76"/>
      <c r="NQ1" s="76"/>
      <c r="NR1" s="76"/>
      <c r="NS1" s="76"/>
      <c r="NT1" s="76"/>
      <c r="NU1" s="76"/>
      <c r="NV1" s="76"/>
      <c r="NW1" s="76"/>
      <c r="NX1" s="76"/>
      <c r="NY1" s="76"/>
      <c r="NZ1" s="76"/>
      <c r="OA1" s="76"/>
      <c r="OB1" s="76"/>
      <c r="OC1" s="76"/>
      <c r="OD1" s="76"/>
      <c r="OE1" s="76"/>
      <c r="OF1" s="76"/>
      <c r="OG1" s="76"/>
      <c r="OH1" s="76"/>
      <c r="OI1" s="76"/>
      <c r="OJ1" s="76"/>
      <c r="OK1" s="76"/>
      <c r="OL1" s="76"/>
      <c r="OM1" s="76"/>
      <c r="ON1" s="76"/>
      <c r="OO1" s="76"/>
      <c r="OP1" s="76"/>
      <c r="OQ1" s="76"/>
      <c r="OR1" s="76"/>
      <c r="OS1" s="76"/>
      <c r="OT1" s="76"/>
      <c r="OU1" s="76"/>
      <c r="OV1" s="76"/>
      <c r="OW1" s="76"/>
      <c r="OX1" s="76"/>
      <c r="OY1" s="76"/>
      <c r="OZ1" s="76"/>
      <c r="PA1" s="76"/>
      <c r="PB1" s="76"/>
      <c r="PC1" s="76"/>
      <c r="PD1" s="76"/>
      <c r="PE1" s="76"/>
      <c r="PF1" s="76"/>
      <c r="PG1" s="76"/>
      <c r="PH1" s="76"/>
      <c r="PI1" s="76"/>
      <c r="PJ1" s="76"/>
      <c r="PK1" s="76"/>
      <c r="PL1" s="76"/>
      <c r="PM1" s="76"/>
      <c r="PN1" s="76"/>
      <c r="PO1" s="76"/>
      <c r="PP1" s="76"/>
      <c r="PQ1" s="76"/>
      <c r="PR1" s="76"/>
      <c r="PS1" s="76"/>
      <c r="PT1" s="76"/>
      <c r="PU1" s="76"/>
      <c r="PV1" s="76"/>
      <c r="PW1" s="76"/>
      <c r="PX1" s="76"/>
      <c r="PY1" s="76"/>
      <c r="PZ1" s="76"/>
      <c r="QA1" s="76"/>
      <c r="QB1" s="76"/>
      <c r="QC1" s="76"/>
      <c r="QD1" s="76"/>
      <c r="QE1" s="76"/>
      <c r="QF1" s="76"/>
      <c r="QG1" s="76"/>
      <c r="QH1" s="76"/>
      <c r="QI1" s="76"/>
      <c r="QJ1" s="76"/>
      <c r="QK1" s="76"/>
      <c r="QL1" s="76"/>
      <c r="QM1" s="76"/>
      <c r="QN1" s="76"/>
      <c r="QO1" s="76"/>
      <c r="QP1" s="76"/>
      <c r="QQ1" s="76"/>
      <c r="QR1" s="76"/>
      <c r="QS1" s="76"/>
      <c r="QT1" s="76"/>
      <c r="QU1" s="76"/>
      <c r="QV1" s="76"/>
      <c r="QW1" s="76"/>
      <c r="QX1" s="76"/>
      <c r="QY1" s="76"/>
      <c r="QZ1" s="76"/>
      <c r="RA1" s="76"/>
      <c r="RB1" s="76"/>
      <c r="RC1" s="76"/>
      <c r="RD1" s="76"/>
      <c r="RE1" s="76"/>
      <c r="RF1" s="76"/>
      <c r="RG1" s="76"/>
      <c r="RH1" s="76"/>
      <c r="RI1" s="76"/>
      <c r="RJ1" s="76"/>
      <c r="RK1" s="76"/>
      <c r="RL1" s="76"/>
      <c r="RM1" s="76"/>
      <c r="RN1" s="76"/>
      <c r="RO1" s="76"/>
      <c r="RP1" s="76"/>
      <c r="RQ1" s="76"/>
      <c r="RR1" s="76"/>
      <c r="RS1" s="76"/>
      <c r="RT1" s="76"/>
      <c r="RU1" s="76"/>
      <c r="RV1" s="76"/>
      <c r="RW1" s="76"/>
      <c r="RX1" s="76"/>
      <c r="RY1" s="76"/>
      <c r="RZ1" s="76"/>
      <c r="SA1" s="76"/>
      <c r="SB1" s="76"/>
      <c r="SC1" s="76"/>
      <c r="SD1" s="76"/>
      <c r="SE1" s="76"/>
      <c r="SF1" s="76"/>
      <c r="SG1" s="76"/>
      <c r="SH1" s="76"/>
      <c r="SI1" s="76"/>
      <c r="SJ1" s="76"/>
      <c r="SK1" s="76"/>
      <c r="SL1" s="76"/>
      <c r="SM1" s="76"/>
      <c r="SN1" s="76"/>
      <c r="SO1" s="76"/>
      <c r="SP1" s="76"/>
      <c r="SQ1" s="76"/>
      <c r="SR1" s="76"/>
      <c r="SS1" s="76"/>
      <c r="ST1" s="76"/>
      <c r="SU1" s="76"/>
      <c r="SV1" s="76"/>
      <c r="SW1" s="76"/>
      <c r="SX1" s="76"/>
      <c r="SY1" s="76"/>
      <c r="SZ1" s="76"/>
      <c r="TA1" s="76"/>
      <c r="TB1" s="76"/>
      <c r="TC1" s="76"/>
      <c r="TD1" s="76"/>
      <c r="TE1" s="76"/>
      <c r="TF1" s="76"/>
      <c r="TG1" s="76"/>
      <c r="TH1" s="76"/>
      <c r="TI1" s="76"/>
      <c r="TJ1" s="76"/>
      <c r="TK1" s="76"/>
      <c r="TL1" s="76"/>
      <c r="TM1" s="76"/>
      <c r="TN1" s="76"/>
      <c r="TO1" s="76"/>
      <c r="TP1" s="76"/>
      <c r="TQ1" s="76"/>
      <c r="TR1" s="76"/>
      <c r="TS1" s="76"/>
      <c r="TT1" s="76"/>
      <c r="TU1" s="76"/>
      <c r="TV1" s="76"/>
      <c r="TW1" s="76"/>
      <c r="TX1" s="76"/>
      <c r="TY1" s="76"/>
      <c r="TZ1" s="76"/>
      <c r="UA1" s="76"/>
      <c r="UB1" s="76"/>
      <c r="UC1" s="76"/>
      <c r="UD1" s="76"/>
      <c r="UE1" s="76"/>
      <c r="UF1" s="76"/>
      <c r="UG1" s="76"/>
      <c r="UH1" s="76"/>
      <c r="UI1" s="76"/>
      <c r="UJ1" s="76"/>
      <c r="UK1" s="76"/>
      <c r="UL1" s="76"/>
      <c r="UM1" s="76"/>
      <c r="UN1" s="76"/>
      <c r="UO1" s="76"/>
      <c r="UP1" s="76"/>
      <c r="UQ1" s="76"/>
      <c r="UR1" s="76"/>
      <c r="US1" s="76"/>
      <c r="UT1" s="76"/>
      <c r="UU1" s="76"/>
      <c r="UV1" s="76"/>
      <c r="UW1" s="76"/>
      <c r="UX1" s="76"/>
      <c r="UY1" s="76"/>
      <c r="UZ1" s="76"/>
      <c r="VA1" s="76"/>
      <c r="VB1" s="76"/>
      <c r="VC1" s="76"/>
      <c r="VD1" s="76"/>
      <c r="VE1" s="76"/>
      <c r="VF1" s="76"/>
      <c r="VG1" s="76"/>
      <c r="VH1" s="76"/>
      <c r="VI1" s="76"/>
      <c r="VJ1" s="76"/>
      <c r="VK1" s="76"/>
      <c r="VL1" s="76"/>
      <c r="VM1" s="76"/>
      <c r="VN1" s="76"/>
      <c r="VO1" s="76"/>
      <c r="VP1" s="76"/>
      <c r="VQ1" s="76"/>
      <c r="VR1" s="76"/>
      <c r="VS1" s="76"/>
      <c r="VT1" s="76"/>
      <c r="VU1" s="76"/>
      <c r="VV1" s="76"/>
      <c r="VW1" s="76"/>
      <c r="VX1" s="76"/>
      <c r="VY1" s="76"/>
      <c r="VZ1" s="76"/>
      <c r="WA1" s="76"/>
      <c r="WB1" s="76"/>
      <c r="WC1" s="76"/>
      <c r="WD1" s="76"/>
      <c r="WE1" s="76"/>
      <c r="WF1" s="76"/>
      <c r="WG1" s="76"/>
      <c r="WH1" s="76"/>
      <c r="WI1" s="76"/>
      <c r="WJ1" s="76"/>
      <c r="WK1" s="76"/>
      <c r="WL1" s="76"/>
      <c r="WM1" s="76"/>
      <c r="WN1" s="76"/>
      <c r="WO1" s="76"/>
      <c r="WP1" s="76"/>
      <c r="WQ1" s="76"/>
      <c r="WR1" s="76"/>
      <c r="WS1" s="76"/>
      <c r="WT1" s="76"/>
      <c r="WU1" s="76"/>
      <c r="WV1" s="76"/>
      <c r="WW1" s="76"/>
      <c r="WX1" s="76"/>
      <c r="WY1" s="76"/>
      <c r="WZ1" s="76"/>
      <c r="XA1" s="76"/>
      <c r="XB1" s="76"/>
      <c r="XC1" s="76"/>
      <c r="XD1" s="76"/>
      <c r="XE1" s="76"/>
      <c r="XF1" s="76"/>
      <c r="XG1" s="76"/>
      <c r="XH1" s="76"/>
      <c r="XI1" s="76"/>
      <c r="XJ1" s="76"/>
      <c r="XK1" s="76"/>
      <c r="XL1" s="76"/>
      <c r="XM1" s="76"/>
      <c r="XN1" s="76"/>
      <c r="XO1" s="76"/>
      <c r="XP1" s="76"/>
      <c r="XQ1" s="76"/>
      <c r="XR1" s="76"/>
      <c r="XS1" s="76"/>
      <c r="XT1" s="76"/>
      <c r="XU1" s="76"/>
      <c r="XV1" s="76"/>
      <c r="XW1" s="76"/>
      <c r="XX1" s="76"/>
      <c r="XY1" s="76"/>
      <c r="XZ1" s="76"/>
      <c r="YA1" s="76"/>
      <c r="YB1" s="76"/>
      <c r="YC1" s="76"/>
      <c r="YD1" s="76"/>
      <c r="YE1" s="76"/>
      <c r="YF1" s="76"/>
      <c r="YG1" s="76"/>
      <c r="YH1" s="76"/>
      <c r="YI1" s="76"/>
      <c r="YJ1" s="76"/>
      <c r="YK1" s="76"/>
      <c r="YL1" s="76"/>
      <c r="YM1" s="76"/>
      <c r="YN1" s="76"/>
      <c r="YO1" s="76"/>
      <c r="YP1" s="76"/>
      <c r="YQ1" s="76"/>
      <c r="YR1" s="76"/>
      <c r="YS1" s="76"/>
      <c r="YT1" s="76"/>
      <c r="YU1" s="76"/>
      <c r="YV1" s="76"/>
      <c r="YW1" s="76"/>
      <c r="YX1" s="76"/>
      <c r="YY1" s="76"/>
      <c r="YZ1" s="76"/>
      <c r="ZA1" s="76"/>
      <c r="ZB1" s="76"/>
      <c r="ZC1" s="76"/>
      <c r="ZD1" s="76"/>
      <c r="ZE1" s="76"/>
      <c r="ZF1" s="76"/>
      <c r="ZG1" s="76"/>
      <c r="ZH1" s="76"/>
      <c r="ZI1" s="76"/>
      <c r="ZJ1" s="76"/>
      <c r="ZK1" s="76"/>
      <c r="ZL1" s="76"/>
      <c r="ZM1" s="76"/>
      <c r="ZN1" s="76"/>
      <c r="ZO1" s="76"/>
      <c r="ZP1" s="76"/>
      <c r="ZQ1" s="76"/>
      <c r="ZR1" s="76"/>
      <c r="ZS1" s="76"/>
      <c r="ZT1" s="76"/>
      <c r="ZU1" s="76"/>
      <c r="ZV1" s="76"/>
      <c r="ZW1" s="76"/>
      <c r="ZX1" s="76"/>
      <c r="ZY1" s="76"/>
      <c r="ZZ1" s="76"/>
      <c r="AAA1" s="76"/>
      <c r="AAB1" s="76"/>
      <c r="AAC1" s="76"/>
      <c r="AAD1" s="76"/>
      <c r="AAE1" s="76"/>
      <c r="AAF1" s="76"/>
      <c r="AAG1" s="76"/>
      <c r="AAH1" s="76"/>
      <c r="AAI1" s="76"/>
      <c r="AAJ1" s="76"/>
      <c r="AAK1" s="76"/>
      <c r="AAL1" s="76"/>
      <c r="AAM1" s="76"/>
      <c r="AAN1" s="76"/>
      <c r="AAO1" s="76"/>
      <c r="AAP1" s="76"/>
      <c r="AAQ1" s="76"/>
      <c r="AAR1" s="76"/>
      <c r="AAS1" s="76"/>
      <c r="AAT1" s="76"/>
      <c r="AAU1" s="76"/>
      <c r="AAV1" s="76"/>
      <c r="AAW1" s="76"/>
      <c r="AAX1" s="76"/>
      <c r="AAY1" s="76"/>
      <c r="AAZ1" s="76"/>
      <c r="ABA1" s="76"/>
      <c r="ABB1" s="76"/>
      <c r="ABC1" s="76"/>
      <c r="ABD1" s="76"/>
      <c r="ABE1" s="76"/>
      <c r="ABF1" s="76"/>
      <c r="ABG1" s="76"/>
      <c r="ABH1" s="76"/>
      <c r="ABI1" s="76"/>
      <c r="ABJ1" s="76"/>
      <c r="ABK1" s="76"/>
      <c r="ABL1" s="76"/>
    </row>
    <row r="2" spans="1:740" s="82" customFormat="1" ht="81" customHeight="1">
      <c r="A2" s="78">
        <f t="shared" ref="A2" si="0">E2-L2</f>
        <v>29001124</v>
      </c>
      <c r="B2" s="224">
        <v>1</v>
      </c>
      <c r="C2" s="215">
        <v>3500035896</v>
      </c>
      <c r="D2" s="215" t="s">
        <v>254</v>
      </c>
      <c r="E2" s="218">
        <v>1416222525</v>
      </c>
      <c r="F2" s="215" t="s">
        <v>33</v>
      </c>
      <c r="G2" s="215" t="s">
        <v>23</v>
      </c>
      <c r="H2" s="215">
        <v>4600006244</v>
      </c>
      <c r="I2" s="215">
        <v>6308</v>
      </c>
      <c r="J2" s="213" t="s">
        <v>789</v>
      </c>
      <c r="K2" s="215" t="s">
        <v>255</v>
      </c>
      <c r="L2" s="218">
        <v>1387221401</v>
      </c>
      <c r="M2" s="215" t="s">
        <v>256</v>
      </c>
      <c r="N2" s="221" t="s">
        <v>257</v>
      </c>
      <c r="O2" s="231" t="s">
        <v>258</v>
      </c>
      <c r="P2" s="234">
        <v>240</v>
      </c>
      <c r="Q2" s="215" t="s">
        <v>27</v>
      </c>
      <c r="R2" s="215">
        <v>4500042834</v>
      </c>
      <c r="S2" s="215" t="s">
        <v>256</v>
      </c>
      <c r="T2" s="79" t="s">
        <v>259</v>
      </c>
      <c r="U2" s="79">
        <v>719947785</v>
      </c>
      <c r="V2" s="80">
        <v>2016050000131</v>
      </c>
      <c r="W2" s="215" t="s">
        <v>260</v>
      </c>
      <c r="X2" s="215" t="s">
        <v>30</v>
      </c>
      <c r="Y2" s="215" t="s">
        <v>261</v>
      </c>
      <c r="Z2" s="215" t="s">
        <v>31</v>
      </c>
      <c r="AA2" s="215">
        <v>98575246</v>
      </c>
      <c r="AB2" s="215" t="s">
        <v>32</v>
      </c>
      <c r="AC2" s="215">
        <v>32256365</v>
      </c>
      <c r="AD2" s="81">
        <v>42719</v>
      </c>
      <c r="AE2" s="227" t="s">
        <v>262</v>
      </c>
      <c r="AF2" s="6"/>
      <c r="AH2" s="82" t="s">
        <v>263</v>
      </c>
      <c r="AI2" s="230" t="s">
        <v>264</v>
      </c>
    </row>
    <row r="3" spans="1:740" s="82" customFormat="1" ht="63.75">
      <c r="A3" s="83"/>
      <c r="B3" s="225"/>
      <c r="C3" s="216"/>
      <c r="D3" s="216"/>
      <c r="E3" s="219"/>
      <c r="F3" s="216"/>
      <c r="G3" s="216"/>
      <c r="H3" s="216"/>
      <c r="I3" s="216"/>
      <c r="J3" s="213" t="s">
        <v>786</v>
      </c>
      <c r="K3" s="216"/>
      <c r="L3" s="219"/>
      <c r="M3" s="216"/>
      <c r="N3" s="222"/>
      <c r="O3" s="232"/>
      <c r="P3" s="235"/>
      <c r="Q3" s="216"/>
      <c r="R3" s="216"/>
      <c r="S3" s="216"/>
      <c r="T3" s="79" t="s">
        <v>265</v>
      </c>
      <c r="U3" s="79">
        <v>91142085</v>
      </c>
      <c r="V3" s="80">
        <v>2016050000173</v>
      </c>
      <c r="W3" s="216"/>
      <c r="X3" s="216"/>
      <c r="Y3" s="216"/>
      <c r="Z3" s="216"/>
      <c r="AA3" s="216"/>
      <c r="AB3" s="216"/>
      <c r="AC3" s="216"/>
      <c r="AD3" s="6"/>
      <c r="AE3" s="228"/>
      <c r="AF3" s="84"/>
      <c r="AI3" s="230"/>
    </row>
    <row r="4" spans="1:740" s="82" customFormat="1" ht="63.75">
      <c r="A4" s="83"/>
      <c r="B4" s="225"/>
      <c r="C4" s="216"/>
      <c r="D4" s="216"/>
      <c r="E4" s="219"/>
      <c r="F4" s="216"/>
      <c r="G4" s="216"/>
      <c r="H4" s="216"/>
      <c r="I4" s="216"/>
      <c r="J4" s="213" t="s">
        <v>786</v>
      </c>
      <c r="K4" s="216"/>
      <c r="L4" s="219"/>
      <c r="M4" s="216"/>
      <c r="N4" s="222"/>
      <c r="O4" s="232"/>
      <c r="P4" s="235"/>
      <c r="Q4" s="216"/>
      <c r="R4" s="216"/>
      <c r="S4" s="216"/>
      <c r="T4" s="79" t="s">
        <v>266</v>
      </c>
      <c r="U4" s="79">
        <v>505862117</v>
      </c>
      <c r="V4" s="80">
        <v>2016050000171</v>
      </c>
      <c r="W4" s="216"/>
      <c r="X4" s="216"/>
      <c r="Y4" s="216"/>
      <c r="Z4" s="216"/>
      <c r="AA4" s="216"/>
      <c r="AB4" s="216"/>
      <c r="AC4" s="216"/>
      <c r="AD4" s="6"/>
      <c r="AE4" s="228"/>
      <c r="AF4" s="84"/>
      <c r="AI4" s="230"/>
    </row>
    <row r="5" spans="1:740" s="82" customFormat="1" ht="63.75">
      <c r="A5" s="83"/>
      <c r="B5" s="225"/>
      <c r="C5" s="216"/>
      <c r="D5" s="216"/>
      <c r="E5" s="219"/>
      <c r="F5" s="216"/>
      <c r="G5" s="216"/>
      <c r="H5" s="216"/>
      <c r="I5" s="216"/>
      <c r="J5" s="213" t="s">
        <v>786</v>
      </c>
      <c r="K5" s="216"/>
      <c r="L5" s="219"/>
      <c r="M5" s="216"/>
      <c r="N5" s="222"/>
      <c r="O5" s="232"/>
      <c r="P5" s="235"/>
      <c r="Q5" s="216"/>
      <c r="R5" s="216"/>
      <c r="S5" s="216"/>
      <c r="T5" s="79" t="s">
        <v>34</v>
      </c>
      <c r="U5" s="79">
        <v>18227669</v>
      </c>
      <c r="V5" s="80">
        <v>2016050000170</v>
      </c>
      <c r="W5" s="216"/>
      <c r="X5" s="216"/>
      <c r="Y5" s="216"/>
      <c r="Z5" s="216"/>
      <c r="AA5" s="216"/>
      <c r="AB5" s="216"/>
      <c r="AC5" s="216"/>
      <c r="AD5" s="6"/>
      <c r="AE5" s="228"/>
      <c r="AF5" s="84"/>
      <c r="AI5" s="230"/>
    </row>
    <row r="6" spans="1:740" s="82" customFormat="1" ht="63.75">
      <c r="B6" s="226"/>
      <c r="C6" s="217"/>
      <c r="D6" s="217"/>
      <c r="E6" s="220"/>
      <c r="F6" s="217"/>
      <c r="G6" s="217"/>
      <c r="H6" s="217"/>
      <c r="I6" s="217"/>
      <c r="J6" s="213" t="s">
        <v>786</v>
      </c>
      <c r="K6" s="217"/>
      <c r="L6" s="220"/>
      <c r="M6" s="217"/>
      <c r="N6" s="223"/>
      <c r="O6" s="233"/>
      <c r="P6" s="236"/>
      <c r="Q6" s="217"/>
      <c r="R6" s="217"/>
      <c r="S6" s="217"/>
      <c r="T6" s="79" t="s">
        <v>35</v>
      </c>
      <c r="U6" s="79">
        <v>52041745</v>
      </c>
      <c r="V6" s="80">
        <v>2016050000169</v>
      </c>
      <c r="W6" s="217"/>
      <c r="X6" s="217"/>
      <c r="Y6" s="217"/>
      <c r="Z6" s="217"/>
      <c r="AA6" s="217"/>
      <c r="AB6" s="217"/>
      <c r="AC6" s="217"/>
      <c r="AD6" s="6"/>
      <c r="AE6" s="229"/>
      <c r="AF6" s="84"/>
      <c r="AI6" s="230"/>
    </row>
    <row r="7" spans="1:740" s="82" customFormat="1" ht="77.25" customHeight="1">
      <c r="B7" s="215">
        <v>2</v>
      </c>
      <c r="C7" s="215">
        <v>3500037105</v>
      </c>
      <c r="D7" s="215" t="s">
        <v>267</v>
      </c>
      <c r="E7" s="218">
        <v>900000000</v>
      </c>
      <c r="F7" s="215" t="s">
        <v>36</v>
      </c>
      <c r="G7" s="215" t="s">
        <v>23</v>
      </c>
      <c r="H7" s="215">
        <v>4600006823</v>
      </c>
      <c r="I7" s="215">
        <v>7041</v>
      </c>
      <c r="J7" s="193" t="s">
        <v>786</v>
      </c>
      <c r="K7" s="215" t="s">
        <v>268</v>
      </c>
      <c r="L7" s="218">
        <v>900000000</v>
      </c>
      <c r="M7" s="215" t="s">
        <v>269</v>
      </c>
      <c r="N7" s="215" t="s">
        <v>269</v>
      </c>
      <c r="O7" s="215" t="s">
        <v>270</v>
      </c>
      <c r="P7" s="215">
        <v>180</v>
      </c>
      <c r="Q7" s="215" t="s">
        <v>27</v>
      </c>
      <c r="R7" s="215">
        <v>4500043744</v>
      </c>
      <c r="S7" s="215" t="s">
        <v>271</v>
      </c>
      <c r="T7" s="79" t="s">
        <v>272</v>
      </c>
      <c r="U7" s="85"/>
      <c r="V7" s="238">
        <v>2016050000175</v>
      </c>
      <c r="W7" s="215" t="s">
        <v>273</v>
      </c>
      <c r="X7" s="215" t="s">
        <v>274</v>
      </c>
      <c r="Y7" s="215" t="s">
        <v>275</v>
      </c>
      <c r="Z7" s="215" t="s">
        <v>276</v>
      </c>
      <c r="AA7" s="215">
        <v>8246338</v>
      </c>
      <c r="AB7" s="215" t="s">
        <v>277</v>
      </c>
      <c r="AC7" s="215">
        <v>43430219</v>
      </c>
      <c r="AD7" s="6"/>
      <c r="AE7" s="227" t="s">
        <v>278</v>
      </c>
      <c r="AF7" s="84"/>
      <c r="AG7" s="82" t="s">
        <v>279</v>
      </c>
      <c r="AI7" s="230" t="s">
        <v>264</v>
      </c>
    </row>
    <row r="8" spans="1:740" s="82" customFormat="1" ht="30.75" customHeight="1">
      <c r="B8" s="217"/>
      <c r="C8" s="217"/>
      <c r="D8" s="217"/>
      <c r="E8" s="220"/>
      <c r="F8" s="217"/>
      <c r="G8" s="217"/>
      <c r="H8" s="217"/>
      <c r="I8" s="217"/>
      <c r="J8" s="195"/>
      <c r="K8" s="217"/>
      <c r="L8" s="220"/>
      <c r="M8" s="217"/>
      <c r="N8" s="217"/>
      <c r="O8" s="217"/>
      <c r="P8" s="217"/>
      <c r="Q8" s="217"/>
      <c r="R8" s="217"/>
      <c r="S8" s="217"/>
      <c r="T8" s="79" t="s">
        <v>280</v>
      </c>
      <c r="U8" s="86"/>
      <c r="V8" s="239"/>
      <c r="W8" s="217"/>
      <c r="X8" s="217"/>
      <c r="Y8" s="217"/>
      <c r="Z8" s="217"/>
      <c r="AA8" s="217"/>
      <c r="AB8" s="217"/>
      <c r="AC8" s="217"/>
      <c r="AD8" s="6"/>
      <c r="AE8" s="217"/>
      <c r="AF8" s="84"/>
      <c r="AI8" s="230"/>
    </row>
    <row r="9" spans="1:740" s="82" customFormat="1" ht="81" customHeight="1">
      <c r="A9" s="78">
        <f t="shared" ref="A9" si="1">E9-L9</f>
        <v>-136680000</v>
      </c>
      <c r="B9" s="224">
        <v>3</v>
      </c>
      <c r="C9" s="230">
        <v>3500037202</v>
      </c>
      <c r="D9" s="230" t="s">
        <v>281</v>
      </c>
      <c r="E9" s="237">
        <v>200000000</v>
      </c>
      <c r="F9" s="215" t="s">
        <v>36</v>
      </c>
      <c r="G9" s="215" t="s">
        <v>23</v>
      </c>
      <c r="H9" s="215">
        <v>4600006984</v>
      </c>
      <c r="I9" s="215">
        <v>7139</v>
      </c>
      <c r="J9" s="193" t="s">
        <v>786</v>
      </c>
      <c r="K9" s="215" t="s">
        <v>37</v>
      </c>
      <c r="L9" s="218">
        <v>336680000</v>
      </c>
      <c r="M9" s="215" t="s">
        <v>282</v>
      </c>
      <c r="N9" s="215" t="s">
        <v>282</v>
      </c>
      <c r="O9" s="231" t="s">
        <v>283</v>
      </c>
      <c r="P9" s="234">
        <v>210</v>
      </c>
      <c r="Q9" s="215" t="s">
        <v>27</v>
      </c>
      <c r="R9" s="215" t="s">
        <v>42</v>
      </c>
      <c r="S9" s="215" t="s">
        <v>284</v>
      </c>
      <c r="T9" s="79" t="s">
        <v>34</v>
      </c>
      <c r="U9" s="79"/>
      <c r="V9" s="80">
        <v>2016050000170</v>
      </c>
      <c r="W9" s="215" t="s">
        <v>44</v>
      </c>
      <c r="X9" s="215" t="s">
        <v>38</v>
      </c>
      <c r="Y9" s="215" t="s">
        <v>285</v>
      </c>
      <c r="Z9" s="215" t="s">
        <v>39</v>
      </c>
      <c r="AA9" s="215">
        <v>20141904</v>
      </c>
      <c r="AB9" s="215" t="s">
        <v>43</v>
      </c>
      <c r="AC9" s="215">
        <v>43615294</v>
      </c>
      <c r="AD9" s="81">
        <v>42719</v>
      </c>
      <c r="AE9" s="227" t="s">
        <v>41</v>
      </c>
      <c r="AF9" s="6"/>
      <c r="AG9" s="82" t="s">
        <v>286</v>
      </c>
      <c r="AI9" s="230" t="s">
        <v>287</v>
      </c>
    </row>
    <row r="10" spans="1:740" s="82" customFormat="1" ht="13.5">
      <c r="A10" s="83"/>
      <c r="B10" s="225"/>
      <c r="C10" s="230"/>
      <c r="D10" s="230"/>
      <c r="E10" s="237"/>
      <c r="F10" s="216"/>
      <c r="G10" s="216"/>
      <c r="H10" s="216"/>
      <c r="I10" s="216"/>
      <c r="J10" s="194"/>
      <c r="K10" s="216"/>
      <c r="L10" s="219"/>
      <c r="M10" s="216"/>
      <c r="N10" s="216"/>
      <c r="O10" s="232"/>
      <c r="P10" s="235"/>
      <c r="Q10" s="216"/>
      <c r="R10" s="216"/>
      <c r="S10" s="216"/>
      <c r="T10" s="79" t="s">
        <v>35</v>
      </c>
      <c r="U10" s="79"/>
      <c r="V10" s="80">
        <v>2016050000169</v>
      </c>
      <c r="W10" s="216"/>
      <c r="X10" s="216"/>
      <c r="Y10" s="216"/>
      <c r="Z10" s="216"/>
      <c r="AA10" s="216"/>
      <c r="AB10" s="216"/>
      <c r="AC10" s="216"/>
      <c r="AD10" s="6"/>
      <c r="AE10" s="228"/>
      <c r="AF10" s="84"/>
      <c r="AI10" s="230"/>
    </row>
    <row r="11" spans="1:740" s="82" customFormat="1" ht="23.25" customHeight="1">
      <c r="A11" s="83"/>
      <c r="B11" s="225"/>
      <c r="C11" s="216">
        <v>3500037204</v>
      </c>
      <c r="D11" s="216" t="s">
        <v>288</v>
      </c>
      <c r="E11" s="219">
        <v>150000000</v>
      </c>
      <c r="F11" s="216"/>
      <c r="G11" s="216"/>
      <c r="H11" s="216"/>
      <c r="I11" s="216"/>
      <c r="J11" s="194"/>
      <c r="K11" s="216"/>
      <c r="L11" s="219"/>
      <c r="M11" s="216"/>
      <c r="N11" s="216"/>
      <c r="O11" s="232"/>
      <c r="P11" s="235"/>
      <c r="Q11" s="216"/>
      <c r="R11" s="216"/>
      <c r="S11" s="216"/>
      <c r="T11" s="79"/>
      <c r="U11" s="79"/>
      <c r="V11" s="80"/>
      <c r="W11" s="216"/>
      <c r="X11" s="216"/>
      <c r="Y11" s="216"/>
      <c r="Z11" s="216"/>
      <c r="AA11" s="216"/>
      <c r="AB11" s="216"/>
      <c r="AC11" s="216"/>
      <c r="AD11" s="6"/>
      <c r="AE11" s="228"/>
      <c r="AF11" s="84"/>
      <c r="AI11" s="230"/>
    </row>
    <row r="12" spans="1:740" s="82" customFormat="1" ht="23.25" customHeight="1">
      <c r="A12" s="83"/>
      <c r="B12" s="225"/>
      <c r="C12" s="216"/>
      <c r="D12" s="216"/>
      <c r="E12" s="219"/>
      <c r="F12" s="216"/>
      <c r="G12" s="216"/>
      <c r="H12" s="216"/>
      <c r="I12" s="216"/>
      <c r="J12" s="194"/>
      <c r="K12" s="216"/>
      <c r="L12" s="219"/>
      <c r="M12" s="216"/>
      <c r="N12" s="216"/>
      <c r="O12" s="232"/>
      <c r="P12" s="235"/>
      <c r="Q12" s="216"/>
      <c r="R12" s="216"/>
      <c r="S12" s="216"/>
      <c r="T12" s="79" t="s">
        <v>40</v>
      </c>
      <c r="U12" s="79"/>
      <c r="V12" s="80">
        <v>2016050000141</v>
      </c>
      <c r="W12" s="216"/>
      <c r="X12" s="216"/>
      <c r="Y12" s="216"/>
      <c r="Z12" s="216"/>
      <c r="AA12" s="216"/>
      <c r="AB12" s="216"/>
      <c r="AC12" s="216"/>
      <c r="AD12" s="6"/>
      <c r="AE12" s="228"/>
      <c r="AF12" s="84"/>
      <c r="AI12" s="230"/>
    </row>
    <row r="13" spans="1:740" s="82" customFormat="1" ht="21.75" customHeight="1">
      <c r="B13" s="226"/>
      <c r="C13" s="217"/>
      <c r="D13" s="217"/>
      <c r="E13" s="220"/>
      <c r="F13" s="217"/>
      <c r="G13" s="217"/>
      <c r="H13" s="217"/>
      <c r="I13" s="217"/>
      <c r="J13" s="195"/>
      <c r="K13" s="217"/>
      <c r="L13" s="220"/>
      <c r="M13" s="217"/>
      <c r="N13" s="217"/>
      <c r="O13" s="233"/>
      <c r="P13" s="236"/>
      <c r="Q13" s="217"/>
      <c r="R13" s="217"/>
      <c r="S13" s="217"/>
      <c r="T13" s="79"/>
      <c r="U13" s="79"/>
      <c r="V13" s="80"/>
      <c r="W13" s="217"/>
      <c r="X13" s="217"/>
      <c r="Y13" s="217"/>
      <c r="Z13" s="217"/>
      <c r="AA13" s="217"/>
      <c r="AB13" s="217"/>
      <c r="AC13" s="217"/>
      <c r="AD13" s="6"/>
      <c r="AE13" s="229"/>
      <c r="AF13" s="84"/>
      <c r="AI13" s="230"/>
    </row>
    <row r="14" spans="1:740" s="89" customFormat="1" ht="60" customHeight="1">
      <c r="A14" s="240">
        <v>4</v>
      </c>
      <c r="B14" s="241"/>
      <c r="C14" s="242">
        <v>3500037292</v>
      </c>
      <c r="D14" s="245" t="s">
        <v>289</v>
      </c>
      <c r="E14" s="248">
        <v>340000000</v>
      </c>
      <c r="F14" s="242" t="s">
        <v>170</v>
      </c>
      <c r="G14" s="242" t="s">
        <v>136</v>
      </c>
      <c r="H14" s="242">
        <v>4600006244</v>
      </c>
      <c r="I14" s="242">
        <v>6308</v>
      </c>
      <c r="J14" s="201" t="s">
        <v>786</v>
      </c>
      <c r="K14" s="215" t="s">
        <v>290</v>
      </c>
      <c r="L14" s="248">
        <v>319541545</v>
      </c>
      <c r="M14" s="242" t="s">
        <v>291</v>
      </c>
      <c r="N14" s="242" t="s">
        <v>291</v>
      </c>
      <c r="O14" s="242" t="s">
        <v>292</v>
      </c>
      <c r="P14" s="242">
        <v>240</v>
      </c>
      <c r="Q14" s="242" t="s">
        <v>27</v>
      </c>
      <c r="R14" s="87">
        <v>4500041986</v>
      </c>
      <c r="S14" s="3" t="s">
        <v>293</v>
      </c>
      <c r="T14" s="3" t="s">
        <v>265</v>
      </c>
      <c r="U14" s="3"/>
      <c r="V14" s="80">
        <v>2016050000173</v>
      </c>
      <c r="W14" s="215" t="s">
        <v>260</v>
      </c>
      <c r="X14" s="215" t="s">
        <v>30</v>
      </c>
      <c r="Y14" s="215" t="s">
        <v>261</v>
      </c>
      <c r="Z14" s="215" t="s">
        <v>31</v>
      </c>
      <c r="AA14" s="215">
        <v>98575246</v>
      </c>
      <c r="AB14" s="215" t="s">
        <v>32</v>
      </c>
      <c r="AC14" s="215">
        <v>32256365</v>
      </c>
      <c r="AD14" s="81">
        <v>42719</v>
      </c>
      <c r="AE14" s="227" t="s">
        <v>262</v>
      </c>
      <c r="AF14" s="88"/>
      <c r="AI14" s="251" t="s">
        <v>264</v>
      </c>
    </row>
    <row r="15" spans="1:740" s="89" customFormat="1" ht="64.5" customHeight="1">
      <c r="A15" s="240"/>
      <c r="B15" s="241"/>
      <c r="C15" s="243"/>
      <c r="D15" s="246"/>
      <c r="E15" s="249"/>
      <c r="F15" s="243"/>
      <c r="G15" s="243"/>
      <c r="H15" s="243"/>
      <c r="I15" s="243"/>
      <c r="J15" s="201" t="s">
        <v>789</v>
      </c>
      <c r="K15" s="216"/>
      <c r="L15" s="249"/>
      <c r="M15" s="243"/>
      <c r="N15" s="243"/>
      <c r="O15" s="243"/>
      <c r="P15" s="243"/>
      <c r="Q15" s="243"/>
      <c r="R15" s="243">
        <v>4500043967</v>
      </c>
      <c r="S15" s="242" t="s">
        <v>293</v>
      </c>
      <c r="T15" s="79" t="s">
        <v>294</v>
      </c>
      <c r="U15" s="79"/>
      <c r="V15" s="80">
        <v>2016050000169</v>
      </c>
      <c r="W15" s="216"/>
      <c r="X15" s="216"/>
      <c r="Y15" s="216"/>
      <c r="Z15" s="216"/>
      <c r="AA15" s="216"/>
      <c r="AB15" s="216"/>
      <c r="AC15" s="216"/>
      <c r="AD15" s="6"/>
      <c r="AE15" s="228"/>
      <c r="AF15" s="88"/>
      <c r="AG15" s="89" t="s">
        <v>295</v>
      </c>
      <c r="AI15" s="251"/>
    </row>
    <row r="16" spans="1:740" s="89" customFormat="1" ht="43.5" customHeight="1">
      <c r="A16" s="240"/>
      <c r="B16" s="241"/>
      <c r="C16" s="243"/>
      <c r="D16" s="246"/>
      <c r="E16" s="249"/>
      <c r="F16" s="243"/>
      <c r="G16" s="243"/>
      <c r="H16" s="243"/>
      <c r="I16" s="243"/>
      <c r="J16" s="201" t="s">
        <v>786</v>
      </c>
      <c r="K16" s="216"/>
      <c r="L16" s="249"/>
      <c r="M16" s="243"/>
      <c r="N16" s="243"/>
      <c r="O16" s="243"/>
      <c r="P16" s="243"/>
      <c r="Q16" s="243"/>
      <c r="R16" s="243"/>
      <c r="S16" s="243"/>
      <c r="T16" s="79" t="s">
        <v>296</v>
      </c>
      <c r="U16" s="79"/>
      <c r="V16" s="80" t="s">
        <v>266</v>
      </c>
      <c r="W16" s="216"/>
      <c r="X16" s="216"/>
      <c r="Y16" s="216"/>
      <c r="Z16" s="216"/>
      <c r="AA16" s="216"/>
      <c r="AB16" s="216"/>
      <c r="AC16" s="216"/>
      <c r="AD16" s="6"/>
      <c r="AE16" s="228"/>
      <c r="AF16" s="88"/>
      <c r="AI16" s="251"/>
    </row>
    <row r="17" spans="1:35" s="89" customFormat="1" ht="55.5" customHeight="1">
      <c r="A17" s="240"/>
      <c r="B17" s="241"/>
      <c r="C17" s="243"/>
      <c r="D17" s="246"/>
      <c r="E17" s="249"/>
      <c r="F17" s="243"/>
      <c r="G17" s="243"/>
      <c r="H17" s="243"/>
      <c r="I17" s="243"/>
      <c r="J17" s="201" t="s">
        <v>786</v>
      </c>
      <c r="K17" s="216"/>
      <c r="L17" s="249"/>
      <c r="M17" s="243"/>
      <c r="N17" s="243"/>
      <c r="O17" s="243"/>
      <c r="P17" s="243"/>
      <c r="Q17" s="243"/>
      <c r="R17" s="243"/>
      <c r="S17" s="243"/>
      <c r="T17" s="79" t="s">
        <v>297</v>
      </c>
      <c r="U17" s="79"/>
      <c r="V17" s="80">
        <v>2016050000131</v>
      </c>
      <c r="W17" s="216"/>
      <c r="X17" s="216"/>
      <c r="Y17" s="216"/>
      <c r="Z17" s="216"/>
      <c r="AA17" s="216"/>
      <c r="AB17" s="216"/>
      <c r="AC17" s="216"/>
      <c r="AD17" s="6"/>
      <c r="AE17" s="228"/>
      <c r="AF17" s="88"/>
      <c r="AI17" s="251"/>
    </row>
    <row r="18" spans="1:35" s="89" customFormat="1" ht="57" customHeight="1">
      <c r="A18" s="240"/>
      <c r="B18" s="241"/>
      <c r="C18" s="244"/>
      <c r="D18" s="247"/>
      <c r="E18" s="250"/>
      <c r="F18" s="244"/>
      <c r="G18" s="244"/>
      <c r="H18" s="244"/>
      <c r="I18" s="244"/>
      <c r="J18" s="201" t="s">
        <v>789</v>
      </c>
      <c r="K18" s="217"/>
      <c r="L18" s="250"/>
      <c r="M18" s="244"/>
      <c r="N18" s="244"/>
      <c r="O18" s="244"/>
      <c r="P18" s="244"/>
      <c r="Q18" s="244"/>
      <c r="R18" s="244"/>
      <c r="S18" s="244"/>
      <c r="T18" s="79" t="s">
        <v>298</v>
      </c>
      <c r="U18" s="79"/>
      <c r="V18" s="3"/>
      <c r="W18" s="217"/>
      <c r="X18" s="217"/>
      <c r="Y18" s="217"/>
      <c r="Z18" s="217"/>
      <c r="AA18" s="217"/>
      <c r="AB18" s="217"/>
      <c r="AC18" s="217"/>
      <c r="AD18" s="6"/>
      <c r="AE18" s="229"/>
      <c r="AF18" s="88"/>
      <c r="AI18" s="251"/>
    </row>
    <row r="19" spans="1:35" s="89" customFormat="1" ht="60" customHeight="1">
      <c r="B19" s="91">
        <v>5</v>
      </c>
      <c r="C19" s="91">
        <v>3500037152</v>
      </c>
      <c r="D19" s="91" t="s">
        <v>299</v>
      </c>
      <c r="E19" s="92">
        <v>899999998</v>
      </c>
      <c r="F19" s="91" t="s">
        <v>170</v>
      </c>
      <c r="G19" s="91" t="s">
        <v>23</v>
      </c>
      <c r="H19" s="91">
        <v>4600007000</v>
      </c>
      <c r="I19" s="91">
        <v>7084</v>
      </c>
      <c r="J19" s="196" t="s">
        <v>786</v>
      </c>
      <c r="K19" s="93" t="s">
        <v>300</v>
      </c>
      <c r="L19" s="92">
        <v>899999998</v>
      </c>
      <c r="M19" s="91" t="s">
        <v>301</v>
      </c>
      <c r="N19" s="91" t="s">
        <v>302</v>
      </c>
      <c r="O19" s="91" t="s">
        <v>270</v>
      </c>
      <c r="P19" s="91">
        <v>165</v>
      </c>
      <c r="Q19" s="91" t="s">
        <v>27</v>
      </c>
      <c r="R19" s="91">
        <v>4500043971</v>
      </c>
      <c r="S19" s="91" t="s">
        <v>303</v>
      </c>
      <c r="T19" s="79" t="s">
        <v>266</v>
      </c>
      <c r="U19" s="79"/>
      <c r="V19" s="3">
        <v>2016050000171</v>
      </c>
      <c r="W19" s="3" t="s">
        <v>304</v>
      </c>
      <c r="X19" s="3" t="s">
        <v>305</v>
      </c>
      <c r="Y19" s="3" t="s">
        <v>306</v>
      </c>
      <c r="Z19" s="3" t="s">
        <v>307</v>
      </c>
      <c r="AA19" s="3">
        <v>98496070</v>
      </c>
      <c r="AB19" s="3" t="s">
        <v>43</v>
      </c>
      <c r="AC19" s="3">
        <v>43615294</v>
      </c>
      <c r="AD19" s="3"/>
      <c r="AE19" s="32" t="s">
        <v>308</v>
      </c>
      <c r="AF19" s="88"/>
      <c r="AG19" s="89" t="s">
        <v>309</v>
      </c>
      <c r="AI19" s="3" t="s">
        <v>264</v>
      </c>
    </row>
    <row r="20" spans="1:35" s="89" customFormat="1" ht="56.25">
      <c r="B20" s="3">
        <v>6</v>
      </c>
      <c r="C20" s="3">
        <v>3500037536</v>
      </c>
      <c r="D20" s="3" t="s">
        <v>310</v>
      </c>
      <c r="E20" s="94">
        <v>115000000</v>
      </c>
      <c r="F20" s="3" t="s">
        <v>155</v>
      </c>
      <c r="G20" s="3" t="s">
        <v>23</v>
      </c>
      <c r="H20" s="3">
        <v>4600007504</v>
      </c>
      <c r="I20" s="3">
        <v>7388</v>
      </c>
      <c r="J20" s="201" t="s">
        <v>789</v>
      </c>
      <c r="K20" s="95" t="s">
        <v>311</v>
      </c>
      <c r="L20" s="94">
        <v>85788248</v>
      </c>
      <c r="M20" s="3" t="s">
        <v>312</v>
      </c>
      <c r="N20" s="3" t="s">
        <v>312</v>
      </c>
      <c r="O20" s="91" t="s">
        <v>270</v>
      </c>
      <c r="P20" s="3">
        <v>75</v>
      </c>
      <c r="Q20" s="3" t="s">
        <v>313</v>
      </c>
      <c r="R20" s="3">
        <v>4500044571</v>
      </c>
      <c r="S20" s="3" t="s">
        <v>314</v>
      </c>
      <c r="T20" s="79" t="s">
        <v>294</v>
      </c>
      <c r="U20" s="79"/>
      <c r="V20" s="80">
        <v>2016050000131</v>
      </c>
      <c r="W20" s="3" t="s">
        <v>315</v>
      </c>
      <c r="X20" s="3" t="s">
        <v>316</v>
      </c>
      <c r="Y20" s="3" t="s">
        <v>285</v>
      </c>
      <c r="Z20" s="3" t="s">
        <v>317</v>
      </c>
      <c r="AA20" s="3">
        <v>79658425</v>
      </c>
      <c r="AB20" s="3" t="s">
        <v>318</v>
      </c>
      <c r="AC20" s="96">
        <v>1020414682</v>
      </c>
      <c r="AD20" s="3"/>
      <c r="AE20" s="32" t="s">
        <v>319</v>
      </c>
      <c r="AF20" s="88"/>
      <c r="AH20" s="89" t="s">
        <v>320</v>
      </c>
      <c r="AI20" s="3" t="s">
        <v>264</v>
      </c>
    </row>
    <row r="21" spans="1:35" s="89" customFormat="1" ht="56.25" customHeight="1">
      <c r="B21" s="97"/>
      <c r="C21" s="97">
        <v>3500037893</v>
      </c>
      <c r="D21" s="97" t="s">
        <v>321</v>
      </c>
      <c r="E21" s="98">
        <v>15000000</v>
      </c>
      <c r="F21" s="97" t="s">
        <v>322</v>
      </c>
      <c r="G21" s="97" t="s">
        <v>23</v>
      </c>
      <c r="H21" s="99">
        <v>4600007573</v>
      </c>
      <c r="I21" s="99">
        <v>7660</v>
      </c>
      <c r="J21" s="203" t="s">
        <v>786</v>
      </c>
      <c r="K21" s="100" t="s">
        <v>323</v>
      </c>
      <c r="L21" s="98">
        <v>33700000</v>
      </c>
      <c r="M21" s="97" t="str">
        <f t="shared" ref="M21:M26" si="2">N21</f>
        <v>18.10.2017</v>
      </c>
      <c r="N21" s="97" t="s">
        <v>324</v>
      </c>
      <c r="O21" s="97" t="s">
        <v>325</v>
      </c>
      <c r="P21" s="97">
        <v>75</v>
      </c>
      <c r="Q21" s="97" t="s">
        <v>27</v>
      </c>
      <c r="R21" s="101">
        <v>4500044694</v>
      </c>
      <c r="S21" s="97" t="s">
        <v>326</v>
      </c>
      <c r="T21" s="97" t="s">
        <v>327</v>
      </c>
      <c r="U21" s="97"/>
      <c r="V21" s="102">
        <v>2016050000131</v>
      </c>
      <c r="W21" s="97" t="s">
        <v>328</v>
      </c>
      <c r="X21" s="97" t="s">
        <v>329</v>
      </c>
      <c r="Y21" s="97" t="s">
        <v>330</v>
      </c>
      <c r="Z21" s="97" t="s">
        <v>331</v>
      </c>
      <c r="AA21" s="98">
        <v>98477212</v>
      </c>
      <c r="AB21" s="97" t="s">
        <v>43</v>
      </c>
      <c r="AC21" s="97">
        <v>43615294</v>
      </c>
      <c r="AD21" s="97"/>
      <c r="AE21" s="103" t="s">
        <v>332</v>
      </c>
      <c r="AF21" s="88"/>
      <c r="AI21" s="3" t="s">
        <v>264</v>
      </c>
    </row>
    <row r="22" spans="1:35" s="89" customFormat="1" ht="75">
      <c r="B22" s="97"/>
      <c r="C22" s="97">
        <v>3500037866</v>
      </c>
      <c r="D22" s="97" t="s">
        <v>314</v>
      </c>
      <c r="E22" s="98">
        <v>4000000</v>
      </c>
      <c r="F22" s="97" t="s">
        <v>322</v>
      </c>
      <c r="G22" s="97" t="s">
        <v>23</v>
      </c>
      <c r="H22" s="99">
        <v>4600007571</v>
      </c>
      <c r="I22" s="99">
        <v>7662</v>
      </c>
      <c r="J22" s="203" t="s">
        <v>786</v>
      </c>
      <c r="K22" s="100" t="s">
        <v>333</v>
      </c>
      <c r="L22" s="98">
        <v>11500000</v>
      </c>
      <c r="M22" s="97" t="str">
        <f t="shared" si="2"/>
        <v>25.10.2017</v>
      </c>
      <c r="N22" s="97" t="s">
        <v>334</v>
      </c>
      <c r="O22" s="97" t="s">
        <v>325</v>
      </c>
      <c r="P22" s="97">
        <v>75</v>
      </c>
      <c r="Q22" s="97" t="s">
        <v>27</v>
      </c>
      <c r="R22" s="101">
        <v>4500044692</v>
      </c>
      <c r="S22" s="97" t="s">
        <v>326</v>
      </c>
      <c r="T22" s="97" t="s">
        <v>335</v>
      </c>
      <c r="U22" s="97"/>
      <c r="V22" s="102">
        <v>2016050000171</v>
      </c>
      <c r="W22" s="97" t="s">
        <v>336</v>
      </c>
      <c r="X22" s="97" t="s">
        <v>337</v>
      </c>
      <c r="Y22" s="97" t="s">
        <v>338</v>
      </c>
      <c r="Z22" s="97" t="s">
        <v>339</v>
      </c>
      <c r="AA22" s="98">
        <v>71758044</v>
      </c>
      <c r="AB22" s="97" t="s">
        <v>43</v>
      </c>
      <c r="AC22" s="97">
        <v>43615294</v>
      </c>
      <c r="AD22" s="97"/>
      <c r="AE22" s="104" t="s">
        <v>340</v>
      </c>
      <c r="AF22" s="88"/>
      <c r="AI22" s="3"/>
    </row>
    <row r="23" spans="1:35" s="89" customFormat="1" ht="75">
      <c r="B23" s="97"/>
      <c r="C23" s="97">
        <v>3500037870</v>
      </c>
      <c r="D23" s="97" t="s">
        <v>314</v>
      </c>
      <c r="E23" s="98">
        <v>4000000</v>
      </c>
      <c r="F23" s="97" t="s">
        <v>322</v>
      </c>
      <c r="G23" s="97" t="s">
        <v>23</v>
      </c>
      <c r="H23" s="99">
        <v>4600007580</v>
      </c>
      <c r="I23" s="99">
        <v>7663</v>
      </c>
      <c r="J23" s="203" t="s">
        <v>786</v>
      </c>
      <c r="K23" s="100" t="s">
        <v>341</v>
      </c>
      <c r="L23" s="98">
        <v>11500000</v>
      </c>
      <c r="M23" s="97" t="str">
        <f t="shared" si="2"/>
        <v>18.10.2017</v>
      </c>
      <c r="N23" s="97" t="s">
        <v>324</v>
      </c>
      <c r="O23" s="97" t="s">
        <v>325</v>
      </c>
      <c r="P23" s="97">
        <v>75</v>
      </c>
      <c r="Q23" s="97" t="s">
        <v>27</v>
      </c>
      <c r="R23" s="101">
        <v>4500044700</v>
      </c>
      <c r="S23" s="97" t="s">
        <v>326</v>
      </c>
      <c r="T23" s="97" t="s">
        <v>335</v>
      </c>
      <c r="U23" s="97"/>
      <c r="V23" s="102">
        <v>2016050000171</v>
      </c>
      <c r="W23" s="97" t="s">
        <v>342</v>
      </c>
      <c r="X23" s="97" t="s">
        <v>343</v>
      </c>
      <c r="Y23" s="97" t="s">
        <v>344</v>
      </c>
      <c r="Z23" s="97" t="s">
        <v>345</v>
      </c>
      <c r="AA23" s="97">
        <v>6706923</v>
      </c>
      <c r="AB23" s="97" t="s">
        <v>43</v>
      </c>
      <c r="AC23" s="97">
        <v>43615294</v>
      </c>
      <c r="AD23" s="97"/>
      <c r="AE23" s="32" t="s">
        <v>346</v>
      </c>
      <c r="AF23" s="88"/>
      <c r="AI23" s="3" t="s">
        <v>264</v>
      </c>
    </row>
    <row r="24" spans="1:35" s="89" customFormat="1" ht="75">
      <c r="B24" s="97"/>
      <c r="C24" s="97">
        <v>3500037876</v>
      </c>
      <c r="D24" s="97" t="s">
        <v>314</v>
      </c>
      <c r="E24" s="98">
        <v>8000000</v>
      </c>
      <c r="F24" s="97" t="s">
        <v>322</v>
      </c>
      <c r="G24" s="97" t="s">
        <v>23</v>
      </c>
      <c r="H24" s="99">
        <v>4600007577</v>
      </c>
      <c r="I24" s="99">
        <v>7659</v>
      </c>
      <c r="J24" s="203" t="s">
        <v>786</v>
      </c>
      <c r="K24" s="100" t="s">
        <v>347</v>
      </c>
      <c r="L24" s="98">
        <v>19000000</v>
      </c>
      <c r="M24" s="97" t="str">
        <f t="shared" si="2"/>
        <v>18.10.2017</v>
      </c>
      <c r="N24" s="97" t="s">
        <v>324</v>
      </c>
      <c r="O24" s="97" t="s">
        <v>325</v>
      </c>
      <c r="P24" s="97">
        <v>75</v>
      </c>
      <c r="Q24" s="97" t="s">
        <v>27</v>
      </c>
      <c r="R24" s="101">
        <v>4500044697</v>
      </c>
      <c r="S24" s="97" t="s">
        <v>326</v>
      </c>
      <c r="T24" s="97" t="s">
        <v>335</v>
      </c>
      <c r="U24" s="97"/>
      <c r="V24" s="105">
        <v>2016050000171</v>
      </c>
      <c r="W24" s="97" t="s">
        <v>348</v>
      </c>
      <c r="X24" s="97" t="s">
        <v>349</v>
      </c>
      <c r="Y24" s="97" t="s">
        <v>350</v>
      </c>
      <c r="Z24" s="97" t="s">
        <v>351</v>
      </c>
      <c r="AA24" s="97">
        <v>98458179</v>
      </c>
      <c r="AB24" s="97" t="s">
        <v>43</v>
      </c>
      <c r="AC24" s="97">
        <v>43615294</v>
      </c>
      <c r="AD24" s="97"/>
      <c r="AE24" s="32" t="s">
        <v>352</v>
      </c>
      <c r="AF24" s="88"/>
      <c r="AI24" s="3" t="s">
        <v>264</v>
      </c>
    </row>
    <row r="25" spans="1:35" s="89" customFormat="1" ht="75">
      <c r="B25" s="97"/>
      <c r="C25" s="97">
        <v>3500037863</v>
      </c>
      <c r="D25" s="97" t="s">
        <v>314</v>
      </c>
      <c r="E25" s="98">
        <v>4000000</v>
      </c>
      <c r="F25" s="97" t="s">
        <v>322</v>
      </c>
      <c r="G25" s="97" t="s">
        <v>23</v>
      </c>
      <c r="H25" s="99">
        <v>4600007581</v>
      </c>
      <c r="I25" s="99">
        <v>7670</v>
      </c>
      <c r="J25" s="203" t="s">
        <v>786</v>
      </c>
      <c r="K25" s="100" t="s">
        <v>353</v>
      </c>
      <c r="L25" s="98">
        <v>8500000</v>
      </c>
      <c r="M25" s="97" t="str">
        <f t="shared" si="2"/>
        <v>18.10.2017</v>
      </c>
      <c r="N25" s="97" t="s">
        <v>324</v>
      </c>
      <c r="O25" s="97" t="s">
        <v>325</v>
      </c>
      <c r="P25" s="97">
        <v>75</v>
      </c>
      <c r="Q25" s="97" t="s">
        <v>27</v>
      </c>
      <c r="R25" s="101">
        <v>4500044701</v>
      </c>
      <c r="S25" s="97" t="s">
        <v>326</v>
      </c>
      <c r="T25" s="97" t="s">
        <v>335</v>
      </c>
      <c r="U25" s="97"/>
      <c r="V25" s="102">
        <v>2016050000171</v>
      </c>
      <c r="W25" s="97" t="s">
        <v>354</v>
      </c>
      <c r="X25" s="97" t="s">
        <v>355</v>
      </c>
      <c r="Y25" s="97" t="s">
        <v>356</v>
      </c>
      <c r="Z25" s="97" t="s">
        <v>357</v>
      </c>
      <c r="AA25" s="98">
        <v>8188040</v>
      </c>
      <c r="AB25" s="97" t="s">
        <v>43</v>
      </c>
      <c r="AC25" s="97">
        <v>43615294</v>
      </c>
      <c r="AD25" s="97"/>
      <c r="AE25" s="32" t="s">
        <v>358</v>
      </c>
      <c r="AF25" s="88"/>
      <c r="AI25" s="3" t="s">
        <v>287</v>
      </c>
    </row>
    <row r="26" spans="1:35" s="89" customFormat="1" ht="75">
      <c r="B26" s="97"/>
      <c r="C26" s="97">
        <v>3500037880</v>
      </c>
      <c r="D26" s="97" t="s">
        <v>314</v>
      </c>
      <c r="E26" s="98">
        <v>5000000</v>
      </c>
      <c r="F26" s="97" t="s">
        <v>322</v>
      </c>
      <c r="G26" s="97" t="s">
        <v>23</v>
      </c>
      <c r="H26" s="99">
        <v>4600007584</v>
      </c>
      <c r="I26" s="99">
        <v>7671</v>
      </c>
      <c r="J26" s="203" t="s">
        <v>786</v>
      </c>
      <c r="K26" s="100" t="s">
        <v>359</v>
      </c>
      <c r="L26" s="98">
        <v>14250000</v>
      </c>
      <c r="M26" s="97" t="str">
        <f t="shared" si="2"/>
        <v>19.10.2017</v>
      </c>
      <c r="N26" s="97" t="s">
        <v>360</v>
      </c>
      <c r="O26" s="97" t="s">
        <v>325</v>
      </c>
      <c r="P26" s="97">
        <v>75</v>
      </c>
      <c r="Q26" s="97" t="s">
        <v>27</v>
      </c>
      <c r="R26" s="101">
        <v>4500044703</v>
      </c>
      <c r="S26" s="97" t="s">
        <v>324</v>
      </c>
      <c r="T26" s="97" t="s">
        <v>335</v>
      </c>
      <c r="U26" s="97"/>
      <c r="V26" s="102">
        <v>2016050000171</v>
      </c>
      <c r="W26" s="97" t="s">
        <v>361</v>
      </c>
      <c r="X26" s="97" t="s">
        <v>362</v>
      </c>
      <c r="Y26" s="97" t="s">
        <v>363</v>
      </c>
      <c r="Z26" s="97" t="s">
        <v>364</v>
      </c>
      <c r="AA26" s="98">
        <v>1020402030</v>
      </c>
      <c r="AB26" s="97" t="s">
        <v>43</v>
      </c>
      <c r="AC26" s="97">
        <v>43615294</v>
      </c>
      <c r="AD26" s="97"/>
      <c r="AE26" s="104" t="s">
        <v>365</v>
      </c>
      <c r="AF26" s="88"/>
      <c r="AI26" s="3" t="s">
        <v>264</v>
      </c>
    </row>
    <row r="27" spans="1:35" s="89" customFormat="1" ht="75">
      <c r="B27" s="97"/>
      <c r="C27" s="97">
        <v>3500037861</v>
      </c>
      <c r="D27" s="97" t="s">
        <v>314</v>
      </c>
      <c r="E27" s="98">
        <v>4000000</v>
      </c>
      <c r="F27" s="97" t="s">
        <v>322</v>
      </c>
      <c r="G27" s="97" t="s">
        <v>23</v>
      </c>
      <c r="H27" s="97">
        <v>4600007587</v>
      </c>
      <c r="I27" s="97">
        <v>7673</v>
      </c>
      <c r="J27" s="203" t="s">
        <v>786</v>
      </c>
      <c r="K27" s="100" t="s">
        <v>366</v>
      </c>
      <c r="L27" s="98">
        <v>9000000</v>
      </c>
      <c r="M27" s="97" t="s">
        <v>367</v>
      </c>
      <c r="N27" s="97" t="s">
        <v>367</v>
      </c>
      <c r="O27" s="97" t="s">
        <v>325</v>
      </c>
      <c r="P27" s="97">
        <v>75</v>
      </c>
      <c r="Q27" s="97" t="s">
        <v>27</v>
      </c>
      <c r="R27" s="97">
        <v>4500044708</v>
      </c>
      <c r="S27" s="97" t="s">
        <v>326</v>
      </c>
      <c r="T27" s="97" t="s">
        <v>335</v>
      </c>
      <c r="U27" s="97"/>
      <c r="V27" s="102">
        <v>2016050000171</v>
      </c>
      <c r="W27" s="97" t="s">
        <v>368</v>
      </c>
      <c r="X27" s="97" t="s">
        <v>369</v>
      </c>
      <c r="Y27" s="97" t="s">
        <v>370</v>
      </c>
      <c r="Z27" s="97" t="s">
        <v>371</v>
      </c>
      <c r="AA27" s="98">
        <v>66971112</v>
      </c>
      <c r="AB27" s="97" t="s">
        <v>43</v>
      </c>
      <c r="AC27" s="97">
        <v>43615294</v>
      </c>
      <c r="AD27" s="97"/>
      <c r="AE27" s="104" t="s">
        <v>372</v>
      </c>
      <c r="AF27" s="88"/>
      <c r="AI27" s="3" t="s">
        <v>264</v>
      </c>
    </row>
    <row r="28" spans="1:35" s="89" customFormat="1" ht="75">
      <c r="B28" s="97"/>
      <c r="C28" s="97">
        <v>3500037878</v>
      </c>
      <c r="D28" s="97" t="s">
        <v>314</v>
      </c>
      <c r="E28" s="98">
        <v>5000000</v>
      </c>
      <c r="F28" s="97" t="s">
        <v>322</v>
      </c>
      <c r="G28" s="97" t="s">
        <v>23</v>
      </c>
      <c r="H28" s="99">
        <v>4600007570</v>
      </c>
      <c r="I28" s="99">
        <v>7674</v>
      </c>
      <c r="J28" s="203" t="s">
        <v>786</v>
      </c>
      <c r="K28" s="100" t="s">
        <v>373</v>
      </c>
      <c r="L28" s="98">
        <v>11500000</v>
      </c>
      <c r="M28" s="97" t="str">
        <f>N28</f>
        <v>23.10.2017</v>
      </c>
      <c r="N28" s="97" t="s">
        <v>367</v>
      </c>
      <c r="O28" s="97" t="s">
        <v>325</v>
      </c>
      <c r="P28" s="97">
        <v>75</v>
      </c>
      <c r="Q28" s="97" t="s">
        <v>27</v>
      </c>
      <c r="R28" s="101">
        <v>4500044691</v>
      </c>
      <c r="S28" s="97" t="s">
        <v>326</v>
      </c>
      <c r="T28" s="97" t="s">
        <v>335</v>
      </c>
      <c r="U28" s="97"/>
      <c r="V28" s="102">
        <v>2016050000171</v>
      </c>
      <c r="W28" s="97" t="s">
        <v>374</v>
      </c>
      <c r="X28" s="97" t="s">
        <v>375</v>
      </c>
      <c r="Y28" s="97" t="s">
        <v>376</v>
      </c>
      <c r="Z28" s="97" t="s">
        <v>377</v>
      </c>
      <c r="AA28" s="98">
        <v>15341908</v>
      </c>
      <c r="AB28" s="97" t="s">
        <v>43</v>
      </c>
      <c r="AC28" s="97">
        <v>43615294</v>
      </c>
      <c r="AD28" s="97"/>
      <c r="AE28" s="104" t="s">
        <v>378</v>
      </c>
      <c r="AF28" s="88"/>
      <c r="AI28" s="3" t="s">
        <v>264</v>
      </c>
    </row>
    <row r="29" spans="1:35" s="89" customFormat="1" ht="75">
      <c r="B29" s="97"/>
      <c r="C29" s="97">
        <v>3500037873</v>
      </c>
      <c r="D29" s="97" t="s">
        <v>314</v>
      </c>
      <c r="E29" s="98">
        <v>5000000</v>
      </c>
      <c r="F29" s="97" t="s">
        <v>322</v>
      </c>
      <c r="G29" s="97" t="s">
        <v>23</v>
      </c>
      <c r="H29" s="99">
        <v>4600007579</v>
      </c>
      <c r="I29" s="99">
        <v>7675</v>
      </c>
      <c r="J29" s="203" t="s">
        <v>786</v>
      </c>
      <c r="K29" s="100" t="s">
        <v>379</v>
      </c>
      <c r="L29" s="98">
        <v>10500000</v>
      </c>
      <c r="M29" s="97" t="str">
        <f>N29</f>
        <v>19.10.2017</v>
      </c>
      <c r="N29" s="97" t="s">
        <v>360</v>
      </c>
      <c r="O29" s="97" t="s">
        <v>325</v>
      </c>
      <c r="P29" s="97">
        <v>75</v>
      </c>
      <c r="Q29" s="97" t="s">
        <v>27</v>
      </c>
      <c r="R29" s="101">
        <v>4500044698</v>
      </c>
      <c r="S29" s="97" t="s">
        <v>326</v>
      </c>
      <c r="T29" s="97" t="s">
        <v>380</v>
      </c>
      <c r="U29" s="97"/>
      <c r="V29" s="102">
        <v>2016050000171</v>
      </c>
      <c r="W29" s="97" t="s">
        <v>381</v>
      </c>
      <c r="X29" s="97" t="s">
        <v>382</v>
      </c>
      <c r="Y29" s="97" t="s">
        <v>383</v>
      </c>
      <c r="Z29" s="97" t="s">
        <v>384</v>
      </c>
      <c r="AA29" s="98">
        <v>70053131</v>
      </c>
      <c r="AB29" s="97" t="s">
        <v>43</v>
      </c>
      <c r="AC29" s="97">
        <v>43615294</v>
      </c>
      <c r="AD29" s="97"/>
      <c r="AE29" s="104" t="s">
        <v>385</v>
      </c>
      <c r="AF29" s="88"/>
      <c r="AI29" s="3" t="s">
        <v>264</v>
      </c>
    </row>
    <row r="30" spans="1:35" s="89" customFormat="1" ht="75">
      <c r="B30" s="97"/>
      <c r="C30" s="97">
        <v>3500037868</v>
      </c>
      <c r="D30" s="97" t="s">
        <v>314</v>
      </c>
      <c r="E30" s="98">
        <v>6000000</v>
      </c>
      <c r="F30" s="97" t="s">
        <v>322</v>
      </c>
      <c r="G30" s="97" t="s">
        <v>23</v>
      </c>
      <c r="H30" s="99">
        <v>4600007583</v>
      </c>
      <c r="I30" s="99">
        <v>7678</v>
      </c>
      <c r="J30" s="203" t="s">
        <v>786</v>
      </c>
      <c r="K30" s="100" t="s">
        <v>386</v>
      </c>
      <c r="L30" s="98">
        <v>14000000</v>
      </c>
      <c r="M30" s="97" t="str">
        <f>N30</f>
        <v>18.10.2017</v>
      </c>
      <c r="N30" s="97" t="s">
        <v>324</v>
      </c>
      <c r="O30" s="97" t="s">
        <v>325</v>
      </c>
      <c r="P30" s="97">
        <v>75</v>
      </c>
      <c r="Q30" s="97" t="s">
        <v>27</v>
      </c>
      <c r="R30" s="101">
        <v>4500044702</v>
      </c>
      <c r="S30" s="97" t="s">
        <v>326</v>
      </c>
      <c r="T30" s="97" t="s">
        <v>335</v>
      </c>
      <c r="U30" s="97"/>
      <c r="V30" s="102">
        <v>2016050000171</v>
      </c>
      <c r="W30" s="97" t="s">
        <v>387</v>
      </c>
      <c r="X30" s="97" t="s">
        <v>388</v>
      </c>
      <c r="Y30" s="97" t="s">
        <v>389</v>
      </c>
      <c r="Z30" s="97" t="s">
        <v>390</v>
      </c>
      <c r="AA30" s="98">
        <v>70083756</v>
      </c>
      <c r="AB30" s="97" t="s">
        <v>43</v>
      </c>
      <c r="AC30" s="97">
        <v>43615294</v>
      </c>
      <c r="AD30" s="97"/>
      <c r="AE30" s="32" t="s">
        <v>391</v>
      </c>
      <c r="AF30" s="88"/>
      <c r="AI30" s="3" t="s">
        <v>264</v>
      </c>
    </row>
    <row r="31" spans="1:35" s="89" customFormat="1" ht="75">
      <c r="B31" s="97"/>
      <c r="C31" s="97">
        <v>3500037894</v>
      </c>
      <c r="D31" s="97" t="s">
        <v>321</v>
      </c>
      <c r="E31" s="98">
        <v>12000000</v>
      </c>
      <c r="F31" s="97" t="s">
        <v>322</v>
      </c>
      <c r="G31" s="97" t="s">
        <v>23</v>
      </c>
      <c r="H31" s="97">
        <v>4600007589</v>
      </c>
      <c r="I31" s="97">
        <v>7680</v>
      </c>
      <c r="J31" s="203" t="s">
        <v>786</v>
      </c>
      <c r="K31" s="100" t="s">
        <v>392</v>
      </c>
      <c r="L31" s="98">
        <v>27916000</v>
      </c>
      <c r="M31" s="97" t="str">
        <f>N31</f>
        <v>18.10.2017</v>
      </c>
      <c r="N31" s="97" t="s">
        <v>324</v>
      </c>
      <c r="O31" s="97" t="s">
        <v>325</v>
      </c>
      <c r="P31" s="97">
        <v>75</v>
      </c>
      <c r="Q31" s="97" t="s">
        <v>27</v>
      </c>
      <c r="R31" s="106">
        <v>4500044710</v>
      </c>
      <c r="S31" s="97" t="s">
        <v>326</v>
      </c>
      <c r="T31" s="97" t="s">
        <v>327</v>
      </c>
      <c r="U31" s="97"/>
      <c r="V31" s="102">
        <v>2016050000131</v>
      </c>
      <c r="W31" s="97" t="s">
        <v>393</v>
      </c>
      <c r="X31" s="97" t="s">
        <v>394</v>
      </c>
      <c r="Y31" s="97" t="s">
        <v>395</v>
      </c>
      <c r="Z31" s="97" t="s">
        <v>396</v>
      </c>
      <c r="AA31" s="98">
        <v>98471980</v>
      </c>
      <c r="AB31" s="97" t="s">
        <v>43</v>
      </c>
      <c r="AC31" s="97">
        <v>43615294</v>
      </c>
      <c r="AD31" s="97"/>
      <c r="AE31" s="104" t="s">
        <v>397</v>
      </c>
      <c r="AF31" s="88"/>
      <c r="AI31" s="3" t="s">
        <v>264</v>
      </c>
    </row>
    <row r="32" spans="1:35" s="89" customFormat="1" ht="75">
      <c r="B32" s="97"/>
      <c r="C32" s="97">
        <v>350003759</v>
      </c>
      <c r="D32" s="97" t="s">
        <v>398</v>
      </c>
      <c r="E32" s="98">
        <v>5000000</v>
      </c>
      <c r="F32" s="97" t="s">
        <v>399</v>
      </c>
      <c r="G32" s="97" t="s">
        <v>23</v>
      </c>
      <c r="H32" s="97">
        <v>4600007627</v>
      </c>
      <c r="I32" s="97">
        <v>7681</v>
      </c>
      <c r="J32" s="203" t="s">
        <v>786</v>
      </c>
      <c r="K32" s="93" t="s">
        <v>400</v>
      </c>
      <c r="L32" s="98">
        <v>13500000</v>
      </c>
      <c r="M32" s="97" t="str">
        <f>N32</f>
        <v>26.10.2017</v>
      </c>
      <c r="N32" s="97" t="s">
        <v>401</v>
      </c>
      <c r="O32" s="97" t="s">
        <v>325</v>
      </c>
      <c r="P32" s="97">
        <v>75</v>
      </c>
      <c r="Q32" s="97" t="s">
        <v>45</v>
      </c>
      <c r="R32" s="97">
        <v>4500044792</v>
      </c>
      <c r="S32" s="97" t="s">
        <v>334</v>
      </c>
      <c r="T32" s="97" t="s">
        <v>335</v>
      </c>
      <c r="U32" s="97"/>
      <c r="V32" s="102">
        <v>201650000171</v>
      </c>
      <c r="W32" s="97" t="s">
        <v>402</v>
      </c>
      <c r="X32" s="97" t="s">
        <v>403</v>
      </c>
      <c r="Y32" s="97" t="s">
        <v>404</v>
      </c>
      <c r="Z32" s="97" t="s">
        <v>405</v>
      </c>
      <c r="AA32" s="98">
        <v>15486776</v>
      </c>
      <c r="AB32" s="97" t="s">
        <v>43</v>
      </c>
      <c r="AC32" s="97">
        <v>43615294</v>
      </c>
      <c r="AD32" s="97"/>
      <c r="AE32" s="32" t="s">
        <v>406</v>
      </c>
      <c r="AF32" s="88"/>
      <c r="AI32" s="3" t="s">
        <v>264</v>
      </c>
    </row>
    <row r="33" spans="2:35" s="89" customFormat="1" ht="66" customHeight="1">
      <c r="B33" s="97"/>
      <c r="C33" s="252">
        <v>3500038115</v>
      </c>
      <c r="D33" s="252" t="s">
        <v>324</v>
      </c>
      <c r="E33" s="255">
        <v>366226764</v>
      </c>
      <c r="F33" s="252" t="s">
        <v>399</v>
      </c>
      <c r="G33" s="252" t="s">
        <v>23</v>
      </c>
      <c r="H33" s="258">
        <v>4600007644</v>
      </c>
      <c r="I33" s="258">
        <v>7753</v>
      </c>
      <c r="J33" s="203" t="s">
        <v>786</v>
      </c>
      <c r="K33" s="265" t="s">
        <v>46</v>
      </c>
      <c r="L33" s="255">
        <v>2378012965</v>
      </c>
      <c r="M33" s="252" t="s">
        <v>407</v>
      </c>
      <c r="N33" s="263" t="s">
        <v>408</v>
      </c>
      <c r="O33" s="252" t="s">
        <v>409</v>
      </c>
      <c r="P33" s="252">
        <v>315</v>
      </c>
      <c r="Q33" s="263" t="s">
        <v>45</v>
      </c>
      <c r="R33" s="252">
        <v>4500044875</v>
      </c>
      <c r="S33" s="252" t="s">
        <v>410</v>
      </c>
      <c r="T33" s="79" t="s">
        <v>265</v>
      </c>
      <c r="U33" s="107"/>
      <c r="V33" s="108">
        <v>201650000173</v>
      </c>
      <c r="W33" s="252" t="s">
        <v>47</v>
      </c>
      <c r="X33" s="259" t="s">
        <v>30</v>
      </c>
      <c r="Y33" s="242" t="s">
        <v>411</v>
      </c>
      <c r="Z33" s="259" t="s">
        <v>31</v>
      </c>
      <c r="AA33" s="252">
        <v>98575246</v>
      </c>
      <c r="AB33" s="259" t="s">
        <v>32</v>
      </c>
      <c r="AC33" s="252">
        <v>32256365</v>
      </c>
      <c r="AD33" s="109"/>
      <c r="AE33" s="227" t="s">
        <v>81</v>
      </c>
      <c r="AF33" s="88"/>
      <c r="AI33" s="251" t="s">
        <v>264</v>
      </c>
    </row>
    <row r="34" spans="2:35" s="89" customFormat="1" ht="75">
      <c r="B34" s="3"/>
      <c r="C34" s="253"/>
      <c r="D34" s="253"/>
      <c r="E34" s="256"/>
      <c r="F34" s="253"/>
      <c r="G34" s="253"/>
      <c r="H34" s="258"/>
      <c r="I34" s="258"/>
      <c r="J34" s="203" t="s">
        <v>786</v>
      </c>
      <c r="K34" s="266"/>
      <c r="L34" s="256"/>
      <c r="M34" s="253"/>
      <c r="N34" s="264"/>
      <c r="O34" s="253"/>
      <c r="P34" s="253"/>
      <c r="Q34" s="264"/>
      <c r="R34" s="253"/>
      <c r="S34" s="253"/>
      <c r="T34" s="79" t="s">
        <v>34</v>
      </c>
      <c r="U34" s="107"/>
      <c r="V34" s="108">
        <v>201650000170</v>
      </c>
      <c r="W34" s="253"/>
      <c r="X34" s="260"/>
      <c r="Y34" s="243"/>
      <c r="Z34" s="260"/>
      <c r="AA34" s="253"/>
      <c r="AB34" s="260"/>
      <c r="AC34" s="253"/>
      <c r="AD34" s="88"/>
      <c r="AE34" s="261"/>
      <c r="AF34" s="88"/>
      <c r="AG34" s="89" t="s">
        <v>412</v>
      </c>
      <c r="AI34" s="251"/>
    </row>
    <row r="35" spans="2:35" s="89" customFormat="1" ht="38.25" customHeight="1">
      <c r="B35" s="3"/>
      <c r="C35" s="254"/>
      <c r="D35" s="254"/>
      <c r="E35" s="257"/>
      <c r="F35" s="254"/>
      <c r="G35" s="253"/>
      <c r="H35" s="258"/>
      <c r="I35" s="258"/>
      <c r="J35" s="203" t="s">
        <v>786</v>
      </c>
      <c r="K35" s="266"/>
      <c r="L35" s="256"/>
      <c r="M35" s="253"/>
      <c r="N35" s="264"/>
      <c r="O35" s="253"/>
      <c r="P35" s="253"/>
      <c r="Q35" s="264"/>
      <c r="R35" s="254"/>
      <c r="S35" s="254"/>
      <c r="T35" s="107" t="s">
        <v>35</v>
      </c>
      <c r="U35" s="107"/>
      <c r="V35" s="102">
        <v>201650000169</v>
      </c>
      <c r="W35" s="253"/>
      <c r="X35" s="260"/>
      <c r="Y35" s="243"/>
      <c r="Z35" s="260"/>
      <c r="AA35" s="253"/>
      <c r="AB35" s="260"/>
      <c r="AC35" s="253"/>
      <c r="AD35" s="88"/>
      <c r="AE35" s="261"/>
      <c r="AF35" s="88"/>
      <c r="AI35" s="251"/>
    </row>
    <row r="36" spans="2:35" s="89" customFormat="1" ht="52.5" customHeight="1">
      <c r="B36" s="3"/>
      <c r="C36" s="242">
        <v>3500038119</v>
      </c>
      <c r="D36" s="252" t="s">
        <v>324</v>
      </c>
      <c r="E36" s="255">
        <v>191805667</v>
      </c>
      <c r="F36" s="242" t="s">
        <v>399</v>
      </c>
      <c r="G36" s="253"/>
      <c r="H36" s="258"/>
      <c r="I36" s="258"/>
      <c r="J36" s="203" t="s">
        <v>789</v>
      </c>
      <c r="K36" s="266"/>
      <c r="L36" s="256"/>
      <c r="M36" s="253"/>
      <c r="N36" s="264"/>
      <c r="O36" s="253"/>
      <c r="P36" s="253"/>
      <c r="Q36" s="264"/>
      <c r="R36" s="242">
        <v>4500044877</v>
      </c>
      <c r="S36" s="252" t="s">
        <v>410</v>
      </c>
      <c r="T36" s="107" t="s">
        <v>294</v>
      </c>
      <c r="U36" s="107"/>
      <c r="V36" s="102">
        <v>201650000169</v>
      </c>
      <c r="W36" s="253"/>
      <c r="X36" s="260"/>
      <c r="Y36" s="243"/>
      <c r="Z36" s="260"/>
      <c r="AA36" s="253"/>
      <c r="AB36" s="260"/>
      <c r="AC36" s="253"/>
      <c r="AD36" s="88"/>
      <c r="AE36" s="261"/>
      <c r="AF36" s="88"/>
      <c r="AI36" s="251"/>
    </row>
    <row r="37" spans="2:35" s="89" customFormat="1" ht="39.75" customHeight="1">
      <c r="B37" s="3"/>
      <c r="C37" s="243"/>
      <c r="D37" s="253"/>
      <c r="E37" s="256"/>
      <c r="F37" s="243"/>
      <c r="G37" s="253"/>
      <c r="H37" s="258"/>
      <c r="I37" s="258"/>
      <c r="J37" s="203" t="s">
        <v>786</v>
      </c>
      <c r="K37" s="266"/>
      <c r="L37" s="256"/>
      <c r="M37" s="253"/>
      <c r="N37" s="264"/>
      <c r="O37" s="253"/>
      <c r="P37" s="253"/>
      <c r="Q37" s="264"/>
      <c r="R37" s="243"/>
      <c r="S37" s="253"/>
      <c r="T37" s="107" t="s">
        <v>296</v>
      </c>
      <c r="U37" s="107"/>
      <c r="V37" s="102">
        <v>201650000173</v>
      </c>
      <c r="W37" s="253"/>
      <c r="X37" s="260"/>
      <c r="Y37" s="243"/>
      <c r="Z37" s="260"/>
      <c r="AA37" s="253"/>
      <c r="AB37" s="260"/>
      <c r="AC37" s="253"/>
      <c r="AD37" s="88"/>
      <c r="AE37" s="261"/>
      <c r="AF37" s="88"/>
      <c r="AI37" s="251"/>
    </row>
    <row r="38" spans="2:35" s="89" customFormat="1" ht="51" customHeight="1">
      <c r="B38" s="3"/>
      <c r="C38" s="244"/>
      <c r="D38" s="254"/>
      <c r="E38" s="257"/>
      <c r="F38" s="244"/>
      <c r="G38" s="253"/>
      <c r="H38" s="258"/>
      <c r="I38" s="258"/>
      <c r="J38" s="203" t="s">
        <v>786</v>
      </c>
      <c r="K38" s="267"/>
      <c r="L38" s="256"/>
      <c r="M38" s="253"/>
      <c r="N38" s="264"/>
      <c r="O38" s="253"/>
      <c r="P38" s="253"/>
      <c r="Q38" s="264"/>
      <c r="R38" s="243"/>
      <c r="S38" s="253"/>
      <c r="T38" s="110" t="s">
        <v>297</v>
      </c>
      <c r="U38" s="110"/>
      <c r="V38" s="111">
        <v>201650000170</v>
      </c>
      <c r="W38" s="253"/>
      <c r="X38" s="260"/>
      <c r="Y38" s="243"/>
      <c r="Z38" s="260"/>
      <c r="AA38" s="253"/>
      <c r="AB38" s="260"/>
      <c r="AC38" s="253"/>
      <c r="AD38" s="112"/>
      <c r="AE38" s="262"/>
      <c r="AF38" s="88"/>
      <c r="AI38" s="251"/>
    </row>
    <row r="39" spans="2:35" s="89" customFormat="1" ht="66.75" customHeight="1">
      <c r="B39" s="3"/>
      <c r="C39" s="3">
        <v>3500038440</v>
      </c>
      <c r="D39" s="3" t="s">
        <v>413</v>
      </c>
      <c r="E39" s="94">
        <v>15500000</v>
      </c>
      <c r="F39" s="113" t="s">
        <v>414</v>
      </c>
      <c r="G39" s="245" t="s">
        <v>23</v>
      </c>
      <c r="H39" s="281">
        <v>4600007883</v>
      </c>
      <c r="I39" s="281">
        <v>7957</v>
      </c>
      <c r="J39" s="198" t="s">
        <v>789</v>
      </c>
      <c r="K39" s="272" t="s">
        <v>415</v>
      </c>
      <c r="L39" s="114"/>
      <c r="M39" s="115"/>
      <c r="N39" s="115"/>
      <c r="O39" s="116"/>
      <c r="P39" s="115"/>
      <c r="Q39" s="245" t="s">
        <v>27</v>
      </c>
      <c r="R39" s="115">
        <v>4500045159</v>
      </c>
      <c r="S39" s="115" t="s">
        <v>408</v>
      </c>
      <c r="T39" s="117" t="s">
        <v>416</v>
      </c>
      <c r="U39" s="117"/>
      <c r="V39" s="118">
        <v>2016050000170</v>
      </c>
      <c r="W39" s="282" t="s">
        <v>417</v>
      </c>
      <c r="X39" s="277" t="s">
        <v>418</v>
      </c>
      <c r="Y39" s="245" t="s">
        <v>419</v>
      </c>
      <c r="Z39" s="242" t="s">
        <v>420</v>
      </c>
      <c r="AA39" s="279">
        <v>43728601</v>
      </c>
      <c r="AB39" s="242" t="s">
        <v>421</v>
      </c>
      <c r="AC39" s="245">
        <v>1020414682</v>
      </c>
      <c r="AD39" s="116"/>
      <c r="AE39" s="227" t="s">
        <v>422</v>
      </c>
      <c r="AF39" s="88"/>
      <c r="AI39" s="242" t="s">
        <v>287</v>
      </c>
    </row>
    <row r="40" spans="2:35" s="89" customFormat="1" ht="21" customHeight="1">
      <c r="B40" s="3"/>
      <c r="C40" s="3">
        <v>3500038438</v>
      </c>
      <c r="D40" s="3" t="s">
        <v>413</v>
      </c>
      <c r="E40" s="94">
        <v>43000000</v>
      </c>
      <c r="F40" s="119" t="s">
        <v>423</v>
      </c>
      <c r="G40" s="247"/>
      <c r="H40" s="281"/>
      <c r="I40" s="281"/>
      <c r="J40" s="200"/>
      <c r="K40" s="273"/>
      <c r="L40" s="120"/>
      <c r="M40" s="3"/>
      <c r="N40" s="121"/>
      <c r="O40" s="122"/>
      <c r="P40" s="123"/>
      <c r="Q40" s="247"/>
      <c r="R40" s="123">
        <v>4500045163</v>
      </c>
      <c r="S40" s="123" t="s">
        <v>408</v>
      </c>
      <c r="T40" s="117" t="s">
        <v>424</v>
      </c>
      <c r="U40" s="117"/>
      <c r="V40" s="124">
        <v>2016050000131</v>
      </c>
      <c r="W40" s="283"/>
      <c r="X40" s="278"/>
      <c r="Y40" s="247"/>
      <c r="Z40" s="244"/>
      <c r="AA40" s="280"/>
      <c r="AB40" s="244"/>
      <c r="AC40" s="247"/>
      <c r="AD40" s="122"/>
      <c r="AE40" s="268"/>
      <c r="AF40" s="88"/>
      <c r="AI40" s="244"/>
    </row>
    <row r="41" spans="2:35" s="89" customFormat="1" ht="61.5" customHeight="1">
      <c r="B41" s="3"/>
      <c r="C41" s="3">
        <v>3500038450</v>
      </c>
      <c r="D41" s="119" t="s">
        <v>425</v>
      </c>
      <c r="E41" s="94">
        <v>10000000</v>
      </c>
      <c r="F41" s="269" t="s">
        <v>426</v>
      </c>
      <c r="G41" s="242" t="s">
        <v>427</v>
      </c>
      <c r="H41" s="258">
        <v>4600006984</v>
      </c>
      <c r="I41" s="242">
        <v>7139</v>
      </c>
      <c r="J41" s="197" t="s">
        <v>786</v>
      </c>
      <c r="K41" s="271" t="s">
        <v>48</v>
      </c>
      <c r="L41" s="274">
        <v>1557874529</v>
      </c>
      <c r="M41" s="242"/>
      <c r="N41" s="242"/>
      <c r="O41" s="286"/>
      <c r="P41" s="242">
        <v>300</v>
      </c>
      <c r="Q41" s="242" t="s">
        <v>45</v>
      </c>
      <c r="R41" s="121"/>
      <c r="S41" s="125"/>
      <c r="T41" s="252" t="s">
        <v>428</v>
      </c>
      <c r="U41" s="126"/>
      <c r="V41" s="105">
        <v>2016050000169</v>
      </c>
      <c r="W41" s="252" t="s">
        <v>49</v>
      </c>
      <c r="X41" s="269" t="s">
        <v>38</v>
      </c>
      <c r="Y41" s="242" t="s">
        <v>429</v>
      </c>
      <c r="Z41" s="269" t="s">
        <v>50</v>
      </c>
      <c r="AA41" s="252">
        <v>20141904</v>
      </c>
      <c r="AB41" s="242" t="s">
        <v>51</v>
      </c>
      <c r="AC41" s="252">
        <v>43615294</v>
      </c>
      <c r="AD41" s="122"/>
      <c r="AE41" s="227" t="s">
        <v>41</v>
      </c>
      <c r="AF41" s="88"/>
      <c r="AI41" s="251"/>
    </row>
    <row r="42" spans="2:35" s="89" customFormat="1" ht="11.25" customHeight="1">
      <c r="B42" s="3"/>
      <c r="C42" s="119">
        <v>3500038404</v>
      </c>
      <c r="D42" s="94" t="s">
        <v>425</v>
      </c>
      <c r="E42" s="94">
        <v>90000000</v>
      </c>
      <c r="F42" s="240"/>
      <c r="G42" s="243"/>
      <c r="H42" s="258"/>
      <c r="I42" s="243"/>
      <c r="J42" s="198"/>
      <c r="K42" s="272"/>
      <c r="L42" s="275"/>
      <c r="M42" s="243"/>
      <c r="N42" s="243"/>
      <c r="O42" s="241"/>
      <c r="P42" s="243"/>
      <c r="Q42" s="243"/>
      <c r="R42" s="88"/>
      <c r="S42" s="119"/>
      <c r="T42" s="253"/>
      <c r="U42" s="127"/>
      <c r="V42" s="284">
        <v>2016050000131</v>
      </c>
      <c r="W42" s="253"/>
      <c r="X42" s="240"/>
      <c r="Y42" s="243"/>
      <c r="Z42" s="240"/>
      <c r="AA42" s="253"/>
      <c r="AB42" s="243"/>
      <c r="AC42" s="253"/>
      <c r="AD42" s="128"/>
      <c r="AE42" s="243"/>
      <c r="AF42" s="88"/>
      <c r="AI42" s="251"/>
    </row>
    <row r="43" spans="2:35" s="89" customFormat="1" ht="11.25" customHeight="1">
      <c r="B43" s="3"/>
      <c r="C43" s="119">
        <v>3500038419</v>
      </c>
      <c r="D43" s="3" t="s">
        <v>425</v>
      </c>
      <c r="E43" s="94">
        <v>68340000</v>
      </c>
      <c r="F43" s="270"/>
      <c r="G43" s="244"/>
      <c r="H43" s="258"/>
      <c r="I43" s="244"/>
      <c r="J43" s="199"/>
      <c r="K43" s="273"/>
      <c r="L43" s="276"/>
      <c r="M43" s="244"/>
      <c r="N43" s="244"/>
      <c r="O43" s="287"/>
      <c r="P43" s="244"/>
      <c r="Q43" s="244"/>
      <c r="R43" s="3"/>
      <c r="S43" s="128"/>
      <c r="T43" s="254"/>
      <c r="U43" s="129"/>
      <c r="V43" s="285"/>
      <c r="W43" s="254"/>
      <c r="X43" s="270"/>
      <c r="Y43" s="244"/>
      <c r="Z43" s="270"/>
      <c r="AA43" s="254"/>
      <c r="AB43" s="244"/>
      <c r="AC43" s="254"/>
      <c r="AD43" s="128"/>
      <c r="AE43" s="244"/>
      <c r="AF43" s="3"/>
      <c r="AI43" s="251"/>
    </row>
    <row r="44" spans="2:35" s="89" customFormat="1" ht="105.75" customHeight="1">
      <c r="B44" s="3"/>
      <c r="C44" s="3"/>
      <c r="D44" s="123"/>
      <c r="E44" s="130"/>
      <c r="F44" s="3" t="s">
        <v>423</v>
      </c>
      <c r="G44" s="3" t="s">
        <v>430</v>
      </c>
      <c r="H44" s="97" t="s">
        <v>431</v>
      </c>
      <c r="I44" s="97" t="s">
        <v>432</v>
      </c>
      <c r="J44" s="202"/>
      <c r="K44" s="131" t="s">
        <v>433</v>
      </c>
      <c r="L44" s="94"/>
      <c r="M44" s="3" t="s">
        <v>413</v>
      </c>
      <c r="N44" s="94">
        <v>10112017</v>
      </c>
      <c r="O44" s="3" t="s">
        <v>434</v>
      </c>
      <c r="P44" s="3">
        <v>365</v>
      </c>
      <c r="Q44" s="3" t="s">
        <v>27</v>
      </c>
      <c r="R44" s="3"/>
      <c r="S44" s="3"/>
      <c r="T44" s="3"/>
      <c r="U44" s="3"/>
      <c r="V44" s="3"/>
      <c r="W44" s="3"/>
      <c r="Y44" s="123"/>
      <c r="AA44" s="123"/>
      <c r="AB44" s="123"/>
      <c r="AC44" s="123"/>
      <c r="AE44" s="123"/>
      <c r="AF44" s="3"/>
      <c r="AI44" s="3"/>
    </row>
    <row r="50" spans="11:740">
      <c r="K50" s="132"/>
      <c r="L50" s="4"/>
      <c r="M50" s="133"/>
      <c r="O50" s="4"/>
      <c r="P50" s="133"/>
      <c r="R50" s="4"/>
      <c r="T50" s="89"/>
      <c r="U50" s="89"/>
      <c r="V50" s="133"/>
      <c r="X50" s="89"/>
      <c r="Y50" s="133"/>
      <c r="AC50" s="134"/>
      <c r="AD50" s="133"/>
      <c r="AE50" s="135"/>
      <c r="AF50" s="4"/>
      <c r="ABL50" s="133"/>
    </row>
    <row r="56" spans="11:740">
      <c r="N56" s="136"/>
    </row>
  </sheetData>
  <autoFilter ref="B1:AI1"/>
  <mergeCells count="175">
    <mergeCell ref="Y41:Y43"/>
    <mergeCell ref="Z41:Z43"/>
    <mergeCell ref="AA41:AA43"/>
    <mergeCell ref="AB41:AB43"/>
    <mergeCell ref="AC41:AC43"/>
    <mergeCell ref="AE41:AE43"/>
    <mergeCell ref="O41:O43"/>
    <mergeCell ref="P41:P43"/>
    <mergeCell ref="Q41:Q43"/>
    <mergeCell ref="T41:T43"/>
    <mergeCell ref="W41:W43"/>
    <mergeCell ref="X41:X43"/>
    <mergeCell ref="AE39:AE40"/>
    <mergeCell ref="AI39:AI40"/>
    <mergeCell ref="F41:F43"/>
    <mergeCell ref="G41:G43"/>
    <mergeCell ref="H41:H43"/>
    <mergeCell ref="I41:I43"/>
    <mergeCell ref="K41:K43"/>
    <mergeCell ref="L41:L43"/>
    <mergeCell ref="M41:M43"/>
    <mergeCell ref="N41:N43"/>
    <mergeCell ref="X39:X40"/>
    <mergeCell ref="Y39:Y40"/>
    <mergeCell ref="Z39:Z40"/>
    <mergeCell ref="AA39:AA40"/>
    <mergeCell ref="AB39:AB40"/>
    <mergeCell ref="AC39:AC40"/>
    <mergeCell ref="G39:G40"/>
    <mergeCell ref="H39:H40"/>
    <mergeCell ref="I39:I40"/>
    <mergeCell ref="K39:K40"/>
    <mergeCell ref="Q39:Q40"/>
    <mergeCell ref="W39:W40"/>
    <mergeCell ref="AI41:AI43"/>
    <mergeCell ref="V42:V43"/>
    <mergeCell ref="AI33:AI38"/>
    <mergeCell ref="C36:C38"/>
    <mergeCell ref="D36:D38"/>
    <mergeCell ref="E36:E38"/>
    <mergeCell ref="F36:F38"/>
    <mergeCell ref="R36:R38"/>
    <mergeCell ref="S36:S38"/>
    <mergeCell ref="Y33:Y38"/>
    <mergeCell ref="Z33:Z38"/>
    <mergeCell ref="AA33:AA38"/>
    <mergeCell ref="AB33:AB38"/>
    <mergeCell ref="AC33:AC38"/>
    <mergeCell ref="AE33:AE38"/>
    <mergeCell ref="P33:P38"/>
    <mergeCell ref="Q33:Q38"/>
    <mergeCell ref="R33:R35"/>
    <mergeCell ref="S33:S35"/>
    <mergeCell ref="W33:W38"/>
    <mergeCell ref="X33:X38"/>
    <mergeCell ref="I33:I38"/>
    <mergeCell ref="K33:K38"/>
    <mergeCell ref="L33:L38"/>
    <mergeCell ref="M33:M38"/>
    <mergeCell ref="N33:N38"/>
    <mergeCell ref="O33:O38"/>
    <mergeCell ref="C33:C35"/>
    <mergeCell ref="D33:D35"/>
    <mergeCell ref="E33:E35"/>
    <mergeCell ref="F33:F35"/>
    <mergeCell ref="G33:G38"/>
    <mergeCell ref="H33:H38"/>
    <mergeCell ref="Z14:Z18"/>
    <mergeCell ref="AA14:AA18"/>
    <mergeCell ref="H14:H18"/>
    <mergeCell ref="I14:I18"/>
    <mergeCell ref="K14:K18"/>
    <mergeCell ref="L14:L18"/>
    <mergeCell ref="M14:M18"/>
    <mergeCell ref="N14:N18"/>
    <mergeCell ref="AE14:AE18"/>
    <mergeCell ref="AI14:AI18"/>
    <mergeCell ref="O14:O18"/>
    <mergeCell ref="P14:P18"/>
    <mergeCell ref="Q14:Q18"/>
    <mergeCell ref="W14:W18"/>
    <mergeCell ref="X14:X18"/>
    <mergeCell ref="Y14:Y18"/>
    <mergeCell ref="R15:R18"/>
    <mergeCell ref="S15:S18"/>
    <mergeCell ref="A14:B18"/>
    <mergeCell ref="C14:C18"/>
    <mergeCell ref="D14:D18"/>
    <mergeCell ref="E14:E18"/>
    <mergeCell ref="F14:F18"/>
    <mergeCell ref="G14:G18"/>
    <mergeCell ref="AA9:AA13"/>
    <mergeCell ref="AB9:AB13"/>
    <mergeCell ref="AC9:AC13"/>
    <mergeCell ref="AB14:AB18"/>
    <mergeCell ref="AC14:AC18"/>
    <mergeCell ref="AE9:AE13"/>
    <mergeCell ref="AI9:AI13"/>
    <mergeCell ref="C11:C13"/>
    <mergeCell ref="D11:D13"/>
    <mergeCell ref="E11:E13"/>
    <mergeCell ref="R9:R13"/>
    <mergeCell ref="S9:S13"/>
    <mergeCell ref="W9:W13"/>
    <mergeCell ref="X9:X13"/>
    <mergeCell ref="Y9:Y13"/>
    <mergeCell ref="Z9:Z13"/>
    <mergeCell ref="L9:L13"/>
    <mergeCell ref="M9:M13"/>
    <mergeCell ref="N9:N13"/>
    <mergeCell ref="O9:O13"/>
    <mergeCell ref="P9:P13"/>
    <mergeCell ref="Q9:Q13"/>
    <mergeCell ref="AI7:AI8"/>
    <mergeCell ref="B9:B13"/>
    <mergeCell ref="C9:C10"/>
    <mergeCell ref="D9:D10"/>
    <mergeCell ref="E9:E10"/>
    <mergeCell ref="F9:F13"/>
    <mergeCell ref="G9:G13"/>
    <mergeCell ref="H9:H13"/>
    <mergeCell ref="I9:I13"/>
    <mergeCell ref="K9:K13"/>
    <mergeCell ref="Y7:Y8"/>
    <mergeCell ref="Z7:Z8"/>
    <mergeCell ref="AA7:AA8"/>
    <mergeCell ref="AB7:AB8"/>
    <mergeCell ref="AC7:AC8"/>
    <mergeCell ref="AE7:AE8"/>
    <mergeCell ref="Q7:Q8"/>
    <mergeCell ref="R7:R8"/>
    <mergeCell ref="S7:S8"/>
    <mergeCell ref="V7:V8"/>
    <mergeCell ref="W7:W8"/>
    <mergeCell ref="X7:X8"/>
    <mergeCell ref="K7:K8"/>
    <mergeCell ref="L7:L8"/>
    <mergeCell ref="M7:M8"/>
    <mergeCell ref="N7:N8"/>
    <mergeCell ref="O7:O8"/>
    <mergeCell ref="P7:P8"/>
    <mergeCell ref="AE2:AE6"/>
    <mergeCell ref="AI2:AI6"/>
    <mergeCell ref="B7:B8"/>
    <mergeCell ref="C7:C8"/>
    <mergeCell ref="D7:D8"/>
    <mergeCell ref="E7:E8"/>
    <mergeCell ref="F7:F8"/>
    <mergeCell ref="G7:G8"/>
    <mergeCell ref="H7:H8"/>
    <mergeCell ref="I7:I8"/>
    <mergeCell ref="X2:X6"/>
    <mergeCell ref="Y2:Y6"/>
    <mergeCell ref="Z2:Z6"/>
    <mergeCell ref="AA2:AA6"/>
    <mergeCell ref="AB2:AB6"/>
    <mergeCell ref="AC2:AC6"/>
    <mergeCell ref="O2:O6"/>
    <mergeCell ref="P2:P6"/>
    <mergeCell ref="Q2:Q6"/>
    <mergeCell ref="R2:R6"/>
    <mergeCell ref="S2:S6"/>
    <mergeCell ref="W2:W6"/>
    <mergeCell ref="H2:H6"/>
    <mergeCell ref="I2:I6"/>
    <mergeCell ref="K2:K6"/>
    <mergeCell ref="L2:L6"/>
    <mergeCell ref="M2:M6"/>
    <mergeCell ref="N2:N6"/>
    <mergeCell ref="B2:B6"/>
    <mergeCell ref="C2:C6"/>
    <mergeCell ref="D2:D6"/>
    <mergeCell ref="E2:E6"/>
    <mergeCell ref="F2:F6"/>
    <mergeCell ref="G2:G6"/>
  </mergeCells>
  <hyperlinks>
    <hyperlink ref="AE2" r:id="rId1"/>
    <hyperlink ref="AE7" r:id="rId2"/>
    <hyperlink ref="AE9" r:id="rId3"/>
    <hyperlink ref="AE14" r:id="rId4"/>
    <hyperlink ref="AE19" r:id="rId5"/>
    <hyperlink ref="AE20" r:id="rId6"/>
    <hyperlink ref="AE29" r:id="rId7"/>
    <hyperlink ref="AE22" r:id="rId8"/>
    <hyperlink ref="AE25" r:id="rId9"/>
    <hyperlink ref="AE26" r:id="rId10"/>
    <hyperlink ref="AE27" r:id="rId11"/>
    <hyperlink ref="AE28" r:id="rId12"/>
    <hyperlink ref="AE31" r:id="rId13"/>
    <hyperlink ref="AE23" r:id="rId14"/>
    <hyperlink ref="AE32" r:id="rId15"/>
    <hyperlink ref="AE21" r:id="rId16"/>
    <hyperlink ref="AE24" r:id="rId17"/>
    <hyperlink ref="AE30" r:id="rId18"/>
    <hyperlink ref="AE39" r:id="rId19"/>
    <hyperlink ref="AE41" r:id="rId20"/>
    <hyperlink ref="AE33" r:id="rId21"/>
  </hyperlinks>
  <pageMargins left="0.7" right="0.7" top="0.75" bottom="0.75" header="0.3" footer="0.3"/>
  <pageSetup orientation="portrait" horizontalDpi="4294967295" verticalDpi="4294967295" r:id="rId22"/>
  <legacyDrawing r:id="rId2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57"/>
  <sheetViews>
    <sheetView topLeftCell="F1" zoomScale="70" zoomScaleNormal="70" workbookViewId="0">
      <pane ySplit="1" topLeftCell="A2" activePane="bottomLeft" state="frozen"/>
      <selection pane="bottomLeft" activeCell="J2" sqref="J2:J3"/>
    </sheetView>
  </sheetViews>
  <sheetFormatPr baseColWidth="10" defaultRowHeight="14.25"/>
  <cols>
    <col min="1" max="1" width="13.28515625" style="16" hidden="1" customWidth="1"/>
    <col min="2" max="2" width="9.5703125" style="16" bestFit="1" customWidth="1"/>
    <col min="3" max="3" width="14.7109375" style="16" bestFit="1" customWidth="1"/>
    <col min="4" max="4" width="17.85546875" style="16" bestFit="1" customWidth="1"/>
    <col min="5" max="5" width="17.85546875" style="33" bestFit="1" customWidth="1"/>
    <col min="6" max="6" width="19" style="16" bestFit="1" customWidth="1"/>
    <col min="7" max="7" width="17.28515625" style="16" bestFit="1" customWidth="1"/>
    <col min="8" max="9" width="14.140625" style="16" customWidth="1"/>
    <col min="10" max="10" width="30.28515625" style="16" customWidth="1"/>
    <col min="11" max="11" width="60.42578125" style="16" customWidth="1"/>
    <col min="12" max="12" width="17.28515625" style="33" bestFit="1" customWidth="1"/>
    <col min="13" max="13" width="19" style="16" bestFit="1" customWidth="1"/>
    <col min="14" max="14" width="12.7109375" style="16" bestFit="1" customWidth="1"/>
    <col min="15" max="15" width="18.42578125" style="16" bestFit="1" customWidth="1"/>
    <col min="16" max="16" width="16.28515625" style="16" bestFit="1" customWidth="1"/>
    <col min="17" max="17" width="18.42578125" style="16" bestFit="1" customWidth="1"/>
    <col min="18" max="18" width="13.42578125" style="16" customWidth="1"/>
    <col min="19" max="19" width="17.85546875" style="16" bestFit="1" customWidth="1"/>
    <col min="20" max="20" width="28.28515625" style="16" customWidth="1"/>
    <col min="21" max="21" width="36.42578125" style="16" customWidth="1"/>
    <col min="22" max="22" width="22.85546875" style="16" bestFit="1" customWidth="1"/>
    <col min="23" max="23" width="21.5703125" style="16" bestFit="1" customWidth="1"/>
    <col min="24" max="24" width="36" style="16" bestFit="1" customWidth="1"/>
    <col min="25" max="25" width="17.42578125" style="16" customWidth="1"/>
    <col min="26" max="26" width="36" style="16" bestFit="1" customWidth="1"/>
    <col min="27" max="27" width="12.7109375" style="16" bestFit="1" customWidth="1"/>
    <col min="28" max="28" width="23.85546875" style="16" bestFit="1" customWidth="1"/>
    <col min="29" max="29" width="15.42578125" style="16" customWidth="1"/>
    <col min="30" max="30" width="17.42578125" style="16" hidden="1" customWidth="1"/>
    <col min="31" max="31" width="31.85546875" style="16" customWidth="1"/>
    <col min="32" max="32" width="15.7109375" style="11" hidden="1" customWidth="1"/>
    <col min="33" max="16384" width="11.42578125" style="16"/>
  </cols>
  <sheetData>
    <row r="1" spans="1:32" s="24" customFormat="1" ht="75">
      <c r="A1" s="17" t="s">
        <v>0</v>
      </c>
      <c r="B1" s="17" t="s">
        <v>29</v>
      </c>
      <c r="C1" s="17" t="s">
        <v>1</v>
      </c>
      <c r="D1" s="17" t="s">
        <v>2</v>
      </c>
      <c r="E1" s="18" t="s">
        <v>3</v>
      </c>
      <c r="F1" s="17" t="s">
        <v>4</v>
      </c>
      <c r="G1" s="17" t="s">
        <v>5</v>
      </c>
      <c r="H1" s="17" t="s">
        <v>6</v>
      </c>
      <c r="I1" s="17" t="s">
        <v>52</v>
      </c>
      <c r="J1" s="17" t="s">
        <v>787</v>
      </c>
      <c r="K1" s="17" t="s">
        <v>7</v>
      </c>
      <c r="L1" s="18" t="s">
        <v>8</v>
      </c>
      <c r="M1" s="19" t="s">
        <v>9</v>
      </c>
      <c r="N1" s="19" t="s">
        <v>10</v>
      </c>
      <c r="O1" s="19" t="s">
        <v>11</v>
      </c>
      <c r="P1" s="17" t="s">
        <v>12</v>
      </c>
      <c r="Q1" s="19" t="s">
        <v>13</v>
      </c>
      <c r="R1" s="17" t="s">
        <v>14</v>
      </c>
      <c r="S1" s="19" t="s">
        <v>15</v>
      </c>
      <c r="T1" s="19" t="s">
        <v>96</v>
      </c>
      <c r="U1" s="17" t="s">
        <v>16</v>
      </c>
      <c r="V1" s="17" t="s">
        <v>103</v>
      </c>
      <c r="W1" s="17" t="s">
        <v>25</v>
      </c>
      <c r="X1" s="17" t="s">
        <v>17</v>
      </c>
      <c r="Y1" s="17" t="s">
        <v>18</v>
      </c>
      <c r="Z1" s="17" t="s">
        <v>19</v>
      </c>
      <c r="AA1" s="20" t="s">
        <v>20</v>
      </c>
      <c r="AB1" s="21" t="s">
        <v>21</v>
      </c>
      <c r="AC1" s="17" t="s">
        <v>22</v>
      </c>
      <c r="AD1" s="17" t="s">
        <v>26</v>
      </c>
      <c r="AE1" s="22" t="s">
        <v>24</v>
      </c>
      <c r="AF1" s="23" t="s">
        <v>28</v>
      </c>
    </row>
    <row r="2" spans="1:32" ht="42" customHeight="1">
      <c r="B2" s="290">
        <v>1</v>
      </c>
      <c r="C2" s="290">
        <v>3500039092</v>
      </c>
      <c r="D2" s="293">
        <v>43124</v>
      </c>
      <c r="E2" s="294">
        <v>900000000</v>
      </c>
      <c r="F2" s="290" t="s">
        <v>87</v>
      </c>
      <c r="G2" s="290" t="s">
        <v>73</v>
      </c>
      <c r="H2" s="305">
        <v>4600007644</v>
      </c>
      <c r="I2" s="305">
        <v>7753</v>
      </c>
      <c r="J2" s="298" t="s">
        <v>789</v>
      </c>
      <c r="K2" s="290" t="s">
        <v>46</v>
      </c>
      <c r="L2" s="294">
        <v>2378012965</v>
      </c>
      <c r="M2" s="293">
        <v>43042</v>
      </c>
      <c r="N2" s="327">
        <v>43049</v>
      </c>
      <c r="O2" s="293">
        <v>43373</v>
      </c>
      <c r="P2" s="290">
        <v>315</v>
      </c>
      <c r="Q2" s="319" t="s">
        <v>45</v>
      </c>
      <c r="R2" s="290">
        <v>4500046109</v>
      </c>
      <c r="S2" s="322">
        <v>43136</v>
      </c>
      <c r="T2" s="290" t="s">
        <v>97</v>
      </c>
      <c r="U2" s="298" t="s">
        <v>99</v>
      </c>
      <c r="V2" s="294">
        <v>900000000</v>
      </c>
      <c r="W2" s="325">
        <v>2016050000131</v>
      </c>
      <c r="X2" s="290" t="s">
        <v>47</v>
      </c>
      <c r="Y2" s="305" t="s">
        <v>30</v>
      </c>
      <c r="Z2" s="305" t="s">
        <v>31</v>
      </c>
      <c r="AA2" s="305">
        <v>98575246</v>
      </c>
      <c r="AB2" s="305" t="s">
        <v>32</v>
      </c>
      <c r="AC2" s="305">
        <v>32256365</v>
      </c>
      <c r="AD2" s="45"/>
      <c r="AE2" s="321" t="s">
        <v>81</v>
      </c>
      <c r="AF2" s="25"/>
    </row>
    <row r="3" spans="1:32" ht="33.75" customHeight="1">
      <c r="B3" s="291"/>
      <c r="C3" s="291"/>
      <c r="D3" s="291"/>
      <c r="E3" s="295"/>
      <c r="F3" s="291"/>
      <c r="G3" s="291"/>
      <c r="H3" s="305"/>
      <c r="I3" s="305"/>
      <c r="J3" s="299"/>
      <c r="K3" s="291"/>
      <c r="L3" s="302"/>
      <c r="M3" s="291"/>
      <c r="N3" s="320"/>
      <c r="O3" s="291"/>
      <c r="P3" s="291"/>
      <c r="Q3" s="320"/>
      <c r="R3" s="291"/>
      <c r="S3" s="323"/>
      <c r="T3" s="292"/>
      <c r="U3" s="299"/>
      <c r="V3" s="295"/>
      <c r="W3" s="326"/>
      <c r="X3" s="291"/>
      <c r="Y3" s="305"/>
      <c r="Z3" s="305"/>
      <c r="AA3" s="305"/>
      <c r="AB3" s="305"/>
      <c r="AC3" s="305"/>
      <c r="AD3" s="45"/>
      <c r="AE3" s="321"/>
      <c r="AF3" s="25"/>
    </row>
    <row r="4" spans="1:32" ht="37.5" customHeight="1">
      <c r="B4" s="291"/>
      <c r="C4" s="291"/>
      <c r="D4" s="291"/>
      <c r="E4" s="294">
        <v>619980534</v>
      </c>
      <c r="F4" s="291"/>
      <c r="G4" s="291"/>
      <c r="H4" s="305"/>
      <c r="I4" s="305"/>
      <c r="J4" s="14" t="s">
        <v>786</v>
      </c>
      <c r="K4" s="291"/>
      <c r="L4" s="302"/>
      <c r="M4" s="291"/>
      <c r="N4" s="320"/>
      <c r="O4" s="291"/>
      <c r="P4" s="291"/>
      <c r="Q4" s="320"/>
      <c r="R4" s="291"/>
      <c r="S4" s="323"/>
      <c r="T4" s="290" t="s">
        <v>98</v>
      </c>
      <c r="U4" s="298" t="s">
        <v>101</v>
      </c>
      <c r="V4" s="294">
        <v>619980534</v>
      </c>
      <c r="W4" s="325">
        <v>2016050000173</v>
      </c>
      <c r="X4" s="291"/>
      <c r="Y4" s="305"/>
      <c r="Z4" s="305"/>
      <c r="AA4" s="305"/>
      <c r="AB4" s="305"/>
      <c r="AC4" s="305"/>
      <c r="AD4" s="45"/>
      <c r="AE4" s="321"/>
      <c r="AF4" s="25"/>
    </row>
    <row r="5" spans="1:32" ht="28.5">
      <c r="B5" s="291"/>
      <c r="C5" s="291"/>
      <c r="D5" s="291"/>
      <c r="E5" s="295"/>
      <c r="F5" s="291"/>
      <c r="G5" s="291"/>
      <c r="H5" s="305"/>
      <c r="I5" s="305"/>
      <c r="J5" s="14" t="s">
        <v>786</v>
      </c>
      <c r="K5" s="291"/>
      <c r="L5" s="302"/>
      <c r="M5" s="291"/>
      <c r="N5" s="320"/>
      <c r="O5" s="291"/>
      <c r="P5" s="291"/>
      <c r="Q5" s="320"/>
      <c r="R5" s="291"/>
      <c r="S5" s="323"/>
      <c r="T5" s="292"/>
      <c r="U5" s="299"/>
      <c r="V5" s="295"/>
      <c r="W5" s="326"/>
      <c r="X5" s="291"/>
      <c r="Y5" s="305"/>
      <c r="Z5" s="305"/>
      <c r="AA5" s="305"/>
      <c r="AB5" s="305"/>
      <c r="AC5" s="305"/>
      <c r="AD5" s="45"/>
      <c r="AE5" s="321"/>
      <c r="AF5" s="25"/>
    </row>
    <row r="6" spans="1:32" ht="28.5">
      <c r="B6" s="291"/>
      <c r="C6" s="291"/>
      <c r="D6" s="291"/>
      <c r="E6" s="39">
        <v>200000000</v>
      </c>
      <c r="F6" s="291"/>
      <c r="G6" s="291"/>
      <c r="H6" s="305"/>
      <c r="I6" s="305"/>
      <c r="J6" s="211" t="s">
        <v>786</v>
      </c>
      <c r="K6" s="291"/>
      <c r="L6" s="302"/>
      <c r="M6" s="291"/>
      <c r="N6" s="320"/>
      <c r="O6" s="291"/>
      <c r="P6" s="291"/>
      <c r="Q6" s="320"/>
      <c r="R6" s="291"/>
      <c r="S6" s="323"/>
      <c r="T6" s="37" t="s">
        <v>117</v>
      </c>
      <c r="U6" s="15" t="s">
        <v>102</v>
      </c>
      <c r="V6" s="39">
        <v>200000000</v>
      </c>
      <c r="W6" s="12">
        <v>2016050000170</v>
      </c>
      <c r="X6" s="291"/>
      <c r="Y6" s="305"/>
      <c r="Z6" s="305"/>
      <c r="AA6" s="305"/>
      <c r="AB6" s="305"/>
      <c r="AC6" s="305"/>
      <c r="AD6" s="45"/>
      <c r="AE6" s="321"/>
      <c r="AF6" s="25"/>
    </row>
    <row r="7" spans="1:32" ht="42.75">
      <c r="B7" s="292"/>
      <c r="C7" s="292"/>
      <c r="D7" s="292"/>
      <c r="E7" s="39">
        <v>100000000</v>
      </c>
      <c r="F7" s="292"/>
      <c r="G7" s="291"/>
      <c r="H7" s="305"/>
      <c r="I7" s="305"/>
      <c r="J7" s="211" t="s">
        <v>786</v>
      </c>
      <c r="K7" s="292"/>
      <c r="L7" s="302"/>
      <c r="M7" s="291"/>
      <c r="N7" s="320"/>
      <c r="O7" s="291"/>
      <c r="P7" s="291"/>
      <c r="Q7" s="320"/>
      <c r="R7" s="292"/>
      <c r="S7" s="324"/>
      <c r="T7" s="37" t="s">
        <v>118</v>
      </c>
      <c r="U7" s="14" t="s">
        <v>100</v>
      </c>
      <c r="V7" s="39">
        <v>100000000</v>
      </c>
      <c r="W7" s="35">
        <v>2016050000169</v>
      </c>
      <c r="X7" s="291"/>
      <c r="Y7" s="305"/>
      <c r="Z7" s="305"/>
      <c r="AA7" s="305"/>
      <c r="AB7" s="305"/>
      <c r="AC7" s="305"/>
      <c r="AD7" s="45"/>
      <c r="AE7" s="321"/>
      <c r="AF7" s="25"/>
    </row>
    <row r="8" spans="1:32" ht="33" customHeight="1">
      <c r="A8" s="26">
        <f t="shared" ref="A8" si="0">E8-L8</f>
        <v>-136680000</v>
      </c>
      <c r="B8" s="308">
        <v>2</v>
      </c>
      <c r="C8" s="305">
        <v>3500037202</v>
      </c>
      <c r="D8" s="314">
        <v>42885</v>
      </c>
      <c r="E8" s="315">
        <v>200000000</v>
      </c>
      <c r="F8" s="290" t="s">
        <v>36</v>
      </c>
      <c r="G8" s="290" t="s">
        <v>23</v>
      </c>
      <c r="H8" s="290">
        <v>4600006984</v>
      </c>
      <c r="I8" s="290">
        <v>7139</v>
      </c>
      <c r="J8" s="290" t="s">
        <v>786</v>
      </c>
      <c r="K8" s="290" t="s">
        <v>37</v>
      </c>
      <c r="L8" s="294">
        <v>336680000</v>
      </c>
      <c r="M8" s="293">
        <v>42937</v>
      </c>
      <c r="N8" s="293">
        <v>42937</v>
      </c>
      <c r="O8" s="293">
        <v>43100</v>
      </c>
      <c r="P8" s="298">
        <v>210</v>
      </c>
      <c r="Q8" s="290" t="s">
        <v>27</v>
      </c>
      <c r="R8" s="290" t="s">
        <v>42</v>
      </c>
      <c r="S8" s="316">
        <v>42923</v>
      </c>
      <c r="T8" s="290" t="s">
        <v>117</v>
      </c>
      <c r="U8" s="298" t="s">
        <v>34</v>
      </c>
      <c r="V8" s="315">
        <v>200000000</v>
      </c>
      <c r="W8" s="300">
        <v>2016050000170</v>
      </c>
      <c r="X8" s="290" t="s">
        <v>44</v>
      </c>
      <c r="Y8" s="305" t="s">
        <v>38</v>
      </c>
      <c r="Z8" s="305" t="s">
        <v>39</v>
      </c>
      <c r="AA8" s="305">
        <v>20141904</v>
      </c>
      <c r="AB8" s="305" t="s">
        <v>43</v>
      </c>
      <c r="AC8" s="305">
        <v>43615294</v>
      </c>
      <c r="AD8" s="46">
        <v>42719</v>
      </c>
      <c r="AE8" s="321" t="s">
        <v>41</v>
      </c>
      <c r="AF8" s="37"/>
    </row>
    <row r="9" spans="1:32" ht="20.25" customHeight="1">
      <c r="A9" s="27"/>
      <c r="B9" s="309"/>
      <c r="C9" s="305"/>
      <c r="D9" s="305"/>
      <c r="E9" s="315"/>
      <c r="F9" s="291"/>
      <c r="G9" s="291"/>
      <c r="H9" s="291"/>
      <c r="I9" s="291"/>
      <c r="J9" s="291"/>
      <c r="K9" s="291"/>
      <c r="L9" s="302"/>
      <c r="M9" s="291"/>
      <c r="N9" s="291"/>
      <c r="O9" s="291"/>
      <c r="P9" s="307"/>
      <c r="Q9" s="291"/>
      <c r="R9" s="291"/>
      <c r="S9" s="317"/>
      <c r="T9" s="292"/>
      <c r="U9" s="299"/>
      <c r="V9" s="315"/>
      <c r="W9" s="301"/>
      <c r="X9" s="291"/>
      <c r="Y9" s="305"/>
      <c r="Z9" s="305"/>
      <c r="AA9" s="305"/>
      <c r="AB9" s="305"/>
      <c r="AC9" s="305"/>
      <c r="AD9" s="45"/>
      <c r="AE9" s="321"/>
      <c r="AF9" s="25"/>
    </row>
    <row r="10" spans="1:32" ht="31.5" customHeight="1">
      <c r="A10" s="27"/>
      <c r="B10" s="309"/>
      <c r="C10" s="291">
        <v>3500037204</v>
      </c>
      <c r="D10" s="296">
        <v>42886</v>
      </c>
      <c r="E10" s="302">
        <v>150000000</v>
      </c>
      <c r="F10" s="291"/>
      <c r="G10" s="291"/>
      <c r="H10" s="291"/>
      <c r="I10" s="291"/>
      <c r="J10" s="291"/>
      <c r="K10" s="291"/>
      <c r="L10" s="302"/>
      <c r="M10" s="291"/>
      <c r="N10" s="291"/>
      <c r="O10" s="291"/>
      <c r="P10" s="307"/>
      <c r="Q10" s="291"/>
      <c r="R10" s="291"/>
      <c r="S10" s="317"/>
      <c r="T10" s="37" t="s">
        <v>118</v>
      </c>
      <c r="U10" s="14" t="s">
        <v>35</v>
      </c>
      <c r="V10" s="302">
        <v>150000000</v>
      </c>
      <c r="W10" s="13">
        <v>2016050000169</v>
      </c>
      <c r="X10" s="291"/>
      <c r="Y10" s="305"/>
      <c r="Z10" s="305"/>
      <c r="AA10" s="305"/>
      <c r="AB10" s="305"/>
      <c r="AC10" s="305"/>
      <c r="AD10" s="45"/>
      <c r="AE10" s="321"/>
      <c r="AF10" s="25"/>
    </row>
    <row r="11" spans="1:32" ht="23.25" customHeight="1">
      <c r="A11" s="27"/>
      <c r="B11" s="309"/>
      <c r="C11" s="291"/>
      <c r="D11" s="291"/>
      <c r="E11" s="302"/>
      <c r="F11" s="291"/>
      <c r="G11" s="291"/>
      <c r="H11" s="291"/>
      <c r="I11" s="291"/>
      <c r="J11" s="291"/>
      <c r="K11" s="291"/>
      <c r="L11" s="302"/>
      <c r="M11" s="291"/>
      <c r="N11" s="291"/>
      <c r="O11" s="291"/>
      <c r="P11" s="307"/>
      <c r="Q11" s="291"/>
      <c r="R11" s="291"/>
      <c r="S11" s="317"/>
      <c r="T11" s="290"/>
      <c r="U11" s="298" t="s">
        <v>40</v>
      </c>
      <c r="V11" s="302"/>
      <c r="W11" s="300">
        <v>2016050000141</v>
      </c>
      <c r="X11" s="291"/>
      <c r="Y11" s="305"/>
      <c r="Z11" s="305"/>
      <c r="AA11" s="305"/>
      <c r="AB11" s="305"/>
      <c r="AC11" s="305"/>
      <c r="AD11" s="45"/>
      <c r="AE11" s="321"/>
      <c r="AF11" s="25"/>
    </row>
    <row r="12" spans="1:32" ht="21.75" customHeight="1">
      <c r="B12" s="310"/>
      <c r="C12" s="292"/>
      <c r="D12" s="292"/>
      <c r="E12" s="295"/>
      <c r="F12" s="292"/>
      <c r="G12" s="292"/>
      <c r="H12" s="292"/>
      <c r="I12" s="292"/>
      <c r="J12" s="292"/>
      <c r="K12" s="292"/>
      <c r="L12" s="295"/>
      <c r="M12" s="292"/>
      <c r="N12" s="292"/>
      <c r="O12" s="292"/>
      <c r="P12" s="299"/>
      <c r="Q12" s="292"/>
      <c r="R12" s="292"/>
      <c r="S12" s="318"/>
      <c r="T12" s="292"/>
      <c r="U12" s="299"/>
      <c r="V12" s="295"/>
      <c r="W12" s="301"/>
      <c r="X12" s="292"/>
      <c r="Y12" s="305"/>
      <c r="Z12" s="305"/>
      <c r="AA12" s="305"/>
      <c r="AB12" s="305"/>
      <c r="AC12" s="305"/>
      <c r="AD12" s="45"/>
      <c r="AE12" s="321"/>
      <c r="AF12" s="25"/>
    </row>
    <row r="13" spans="1:32" ht="36" customHeight="1">
      <c r="B13" s="290">
        <v>3</v>
      </c>
      <c r="C13" s="37">
        <v>3500038450</v>
      </c>
      <c r="D13" s="38">
        <v>43047</v>
      </c>
      <c r="E13" s="39">
        <v>10000000</v>
      </c>
      <c r="F13" s="311" t="s">
        <v>125</v>
      </c>
      <c r="G13" s="290" t="s">
        <v>80</v>
      </c>
      <c r="H13" s="305">
        <v>4600006984</v>
      </c>
      <c r="I13" s="290">
        <v>7139</v>
      </c>
      <c r="J13" s="290" t="s">
        <v>786</v>
      </c>
      <c r="K13" s="290" t="s">
        <v>48</v>
      </c>
      <c r="L13" s="294">
        <v>168340000</v>
      </c>
      <c r="M13" s="314">
        <v>42983</v>
      </c>
      <c r="N13" s="293">
        <v>43101</v>
      </c>
      <c r="O13" s="293">
        <v>43189</v>
      </c>
      <c r="P13" s="298">
        <v>90</v>
      </c>
      <c r="Q13" s="290" t="s">
        <v>45</v>
      </c>
      <c r="R13" s="28">
        <v>4500045199</v>
      </c>
      <c r="S13" s="29">
        <v>43055</v>
      </c>
      <c r="T13" s="37" t="s">
        <v>97</v>
      </c>
      <c r="U13" s="14" t="s">
        <v>82</v>
      </c>
      <c r="V13" s="39">
        <v>10000000</v>
      </c>
      <c r="W13" s="13">
        <v>201650000131</v>
      </c>
      <c r="X13" s="290" t="s">
        <v>49</v>
      </c>
      <c r="Y13" s="305" t="s">
        <v>38</v>
      </c>
      <c r="Z13" s="305" t="s">
        <v>50</v>
      </c>
      <c r="AA13" s="305">
        <v>20141904</v>
      </c>
      <c r="AB13" s="305" t="s">
        <v>51</v>
      </c>
      <c r="AC13" s="305">
        <v>43615294</v>
      </c>
      <c r="AD13" s="45"/>
      <c r="AE13" s="321" t="s">
        <v>41</v>
      </c>
      <c r="AF13" s="25"/>
    </row>
    <row r="14" spans="1:32" ht="33" customHeight="1">
      <c r="B14" s="291"/>
      <c r="C14" s="27">
        <v>3500038404</v>
      </c>
      <c r="D14" s="38">
        <v>43047</v>
      </c>
      <c r="E14" s="39">
        <v>90000000</v>
      </c>
      <c r="F14" s="312"/>
      <c r="G14" s="291"/>
      <c r="H14" s="305"/>
      <c r="I14" s="291"/>
      <c r="J14" s="291"/>
      <c r="K14" s="291"/>
      <c r="L14" s="302"/>
      <c r="M14" s="305"/>
      <c r="N14" s="296"/>
      <c r="O14" s="296"/>
      <c r="P14" s="307"/>
      <c r="Q14" s="291"/>
      <c r="R14" s="25">
        <v>4500045200</v>
      </c>
      <c r="S14" s="30">
        <v>43055</v>
      </c>
      <c r="T14" s="37" t="s">
        <v>97</v>
      </c>
      <c r="U14" s="14" t="s">
        <v>83</v>
      </c>
      <c r="V14" s="39">
        <v>90000000</v>
      </c>
      <c r="W14" s="13">
        <v>201650000131</v>
      </c>
      <c r="X14" s="291"/>
      <c r="Y14" s="305"/>
      <c r="Z14" s="305"/>
      <c r="AA14" s="305"/>
      <c r="AB14" s="305"/>
      <c r="AC14" s="305"/>
      <c r="AD14" s="45"/>
      <c r="AE14" s="305"/>
      <c r="AF14" s="25"/>
    </row>
    <row r="15" spans="1:32" ht="34.5" customHeight="1">
      <c r="B15" s="292"/>
      <c r="C15" s="27">
        <v>3500038419</v>
      </c>
      <c r="D15" s="38">
        <v>43047</v>
      </c>
      <c r="E15" s="39">
        <v>68340000</v>
      </c>
      <c r="F15" s="313"/>
      <c r="G15" s="292"/>
      <c r="H15" s="305"/>
      <c r="I15" s="292"/>
      <c r="J15" s="292"/>
      <c r="K15" s="292"/>
      <c r="L15" s="295"/>
      <c r="M15" s="305"/>
      <c r="N15" s="297"/>
      <c r="O15" s="297"/>
      <c r="P15" s="299"/>
      <c r="Q15" s="292"/>
      <c r="R15" s="37">
        <v>4500045198</v>
      </c>
      <c r="S15" s="31">
        <v>43055</v>
      </c>
      <c r="T15" s="38"/>
      <c r="U15" s="14" t="s">
        <v>84</v>
      </c>
      <c r="V15" s="39">
        <v>68340000</v>
      </c>
      <c r="W15" s="36" t="s">
        <v>85</v>
      </c>
      <c r="X15" s="292"/>
      <c r="Y15" s="305"/>
      <c r="Z15" s="305"/>
      <c r="AA15" s="305"/>
      <c r="AB15" s="305"/>
      <c r="AC15" s="305"/>
      <c r="AD15" s="45"/>
      <c r="AE15" s="305"/>
      <c r="AF15" s="37"/>
    </row>
    <row r="16" spans="1:32" ht="45">
      <c r="B16" s="37">
        <v>4</v>
      </c>
      <c r="C16" s="37">
        <v>3500039031</v>
      </c>
      <c r="D16" s="38">
        <v>43118</v>
      </c>
      <c r="E16" s="39">
        <v>50000000</v>
      </c>
      <c r="F16" s="37" t="s">
        <v>87</v>
      </c>
      <c r="G16" s="37" t="s">
        <v>23</v>
      </c>
      <c r="H16" s="23">
        <v>4600008032</v>
      </c>
      <c r="I16" s="37">
        <v>8047</v>
      </c>
      <c r="J16" s="206" t="s">
        <v>786</v>
      </c>
      <c r="K16" s="37" t="s">
        <v>135</v>
      </c>
      <c r="L16" s="39">
        <v>50000000</v>
      </c>
      <c r="M16" s="38">
        <v>43126</v>
      </c>
      <c r="N16" s="38">
        <v>43140</v>
      </c>
      <c r="O16" s="38">
        <v>43258</v>
      </c>
      <c r="P16" s="37">
        <v>210</v>
      </c>
      <c r="Q16" s="37" t="s">
        <v>27</v>
      </c>
      <c r="R16" s="37">
        <v>4500045897</v>
      </c>
      <c r="S16" s="30">
        <v>43125</v>
      </c>
      <c r="T16" s="38" t="s">
        <v>119</v>
      </c>
      <c r="U16" s="14" t="s">
        <v>88</v>
      </c>
      <c r="V16" s="39">
        <v>50000000</v>
      </c>
      <c r="W16" s="13">
        <v>2016050000171</v>
      </c>
      <c r="X16" s="37" t="s">
        <v>89</v>
      </c>
      <c r="Y16" s="45" t="s">
        <v>141</v>
      </c>
      <c r="Z16" s="45" t="s">
        <v>91</v>
      </c>
      <c r="AA16" s="45">
        <v>10132728</v>
      </c>
      <c r="AB16" s="45" t="s">
        <v>86</v>
      </c>
      <c r="AC16" s="45"/>
      <c r="AD16" s="45"/>
      <c r="AE16" s="32" t="s">
        <v>90</v>
      </c>
      <c r="AF16" s="37"/>
    </row>
    <row r="17" spans="2:32" ht="42.75">
      <c r="B17" s="37">
        <v>5</v>
      </c>
      <c r="C17" s="37">
        <v>3500035967</v>
      </c>
      <c r="D17" s="38">
        <v>42754</v>
      </c>
      <c r="E17" s="39">
        <v>10135375</v>
      </c>
      <c r="F17" s="37" t="s">
        <v>87</v>
      </c>
      <c r="G17" s="37" t="s">
        <v>23</v>
      </c>
      <c r="H17" s="23">
        <v>4600006701</v>
      </c>
      <c r="I17" s="37">
        <v>6310</v>
      </c>
      <c r="J17" s="206" t="s">
        <v>785</v>
      </c>
      <c r="K17" s="37" t="s">
        <v>143</v>
      </c>
      <c r="L17" s="39">
        <v>57821646</v>
      </c>
      <c r="M17" s="38">
        <v>42754</v>
      </c>
      <c r="N17" s="38">
        <v>42891</v>
      </c>
      <c r="O17" s="38">
        <v>43131</v>
      </c>
      <c r="P17" s="37">
        <f>O17-N17</f>
        <v>240</v>
      </c>
      <c r="Q17" s="37" t="s">
        <v>124</v>
      </c>
      <c r="R17" s="37">
        <v>4500043583</v>
      </c>
      <c r="S17" s="38">
        <v>42832</v>
      </c>
      <c r="T17" s="37" t="s">
        <v>119</v>
      </c>
      <c r="U17" s="14" t="s">
        <v>144</v>
      </c>
      <c r="V17" s="39">
        <v>57821676</v>
      </c>
      <c r="W17" s="13">
        <v>2016050000171</v>
      </c>
      <c r="X17" s="37" t="s">
        <v>105</v>
      </c>
      <c r="Y17" s="45" t="s">
        <v>145</v>
      </c>
      <c r="Z17" s="45"/>
      <c r="AA17" s="45"/>
      <c r="AB17" s="45" t="s">
        <v>104</v>
      </c>
      <c r="AC17" s="45"/>
      <c r="AD17" s="45"/>
      <c r="AE17" s="45"/>
      <c r="AF17" s="37"/>
    </row>
    <row r="18" spans="2:32" ht="38.25" customHeight="1">
      <c r="B18" s="37">
        <v>6</v>
      </c>
      <c r="C18" s="37">
        <v>3500038681</v>
      </c>
      <c r="D18" s="38">
        <v>43110</v>
      </c>
      <c r="E18" s="39">
        <f>+L18</f>
        <v>70000000</v>
      </c>
      <c r="F18" s="37" t="s">
        <v>87</v>
      </c>
      <c r="G18" s="37" t="s">
        <v>23</v>
      </c>
      <c r="H18" s="23">
        <v>4600008068</v>
      </c>
      <c r="I18" s="37"/>
      <c r="J18" s="206" t="s">
        <v>785</v>
      </c>
      <c r="K18" s="37" t="s">
        <v>134</v>
      </c>
      <c r="L18" s="39">
        <v>70000000</v>
      </c>
      <c r="M18" s="37"/>
      <c r="N18" s="40"/>
      <c r="O18" s="40"/>
      <c r="P18" s="37"/>
      <c r="Q18" s="37"/>
      <c r="R18" s="37">
        <v>4500046481</v>
      </c>
      <c r="S18" s="38">
        <v>43167</v>
      </c>
      <c r="T18" s="37" t="s">
        <v>117</v>
      </c>
      <c r="U18" s="14" t="s">
        <v>133</v>
      </c>
      <c r="V18" s="39">
        <v>69975360</v>
      </c>
      <c r="W18" s="13">
        <v>2016050000170</v>
      </c>
      <c r="X18" s="37" t="s">
        <v>106</v>
      </c>
      <c r="Y18" s="45" t="s">
        <v>140</v>
      </c>
      <c r="Z18" s="45"/>
      <c r="AA18" s="45"/>
      <c r="AB18" s="45" t="s">
        <v>104</v>
      </c>
      <c r="AC18" s="45"/>
      <c r="AD18" s="45"/>
      <c r="AE18" s="45"/>
      <c r="AF18" s="37"/>
    </row>
    <row r="19" spans="2:32" ht="57">
      <c r="B19" s="37">
        <v>7</v>
      </c>
      <c r="C19" s="37">
        <v>3500038690</v>
      </c>
      <c r="D19" s="38">
        <v>43110</v>
      </c>
      <c r="E19" s="39">
        <f t="shared" ref="E19:E21" si="1">+L19</f>
        <v>35155890</v>
      </c>
      <c r="F19" s="37" t="s">
        <v>87</v>
      </c>
      <c r="G19" s="37" t="s">
        <v>136</v>
      </c>
      <c r="H19" s="23">
        <v>4600007059</v>
      </c>
      <c r="I19" s="37">
        <v>7326</v>
      </c>
      <c r="J19" s="206" t="s">
        <v>785</v>
      </c>
      <c r="K19" s="37" t="s">
        <v>126</v>
      </c>
      <c r="L19" s="39">
        <v>35155890</v>
      </c>
      <c r="M19" s="38">
        <v>42949</v>
      </c>
      <c r="N19" s="38">
        <v>42949</v>
      </c>
      <c r="O19" s="38">
        <v>43283</v>
      </c>
      <c r="P19" s="37">
        <f>11*30</f>
        <v>330</v>
      </c>
      <c r="Q19" s="37" t="s">
        <v>27</v>
      </c>
      <c r="R19" s="37">
        <v>4500046141</v>
      </c>
      <c r="S19" s="38">
        <v>43139</v>
      </c>
      <c r="T19" s="37" t="s">
        <v>132</v>
      </c>
      <c r="U19" s="14" t="s">
        <v>127</v>
      </c>
      <c r="V19" s="39">
        <v>35155890</v>
      </c>
      <c r="W19" s="13">
        <v>201650000131</v>
      </c>
      <c r="X19" s="37" t="s">
        <v>107</v>
      </c>
      <c r="Y19" s="45" t="s">
        <v>137</v>
      </c>
      <c r="Z19" s="45" t="s">
        <v>167</v>
      </c>
      <c r="AA19" s="45">
        <v>43072872</v>
      </c>
      <c r="AB19" s="45" t="s">
        <v>94</v>
      </c>
      <c r="AC19" s="45"/>
      <c r="AD19" s="45"/>
      <c r="AE19" s="32" t="s">
        <v>168</v>
      </c>
      <c r="AF19" s="37"/>
    </row>
    <row r="20" spans="2:32" ht="57">
      <c r="B20" s="37">
        <v>8</v>
      </c>
      <c r="C20" s="37">
        <v>3500038790</v>
      </c>
      <c r="D20" s="38">
        <v>43112</v>
      </c>
      <c r="E20" s="39">
        <f t="shared" si="1"/>
        <v>240000000</v>
      </c>
      <c r="F20" s="37" t="s">
        <v>87</v>
      </c>
      <c r="G20" s="37" t="s">
        <v>73</v>
      </c>
      <c r="H20" s="23">
        <v>4600006243</v>
      </c>
      <c r="I20" s="37">
        <v>6359</v>
      </c>
      <c r="J20" s="206" t="s">
        <v>785</v>
      </c>
      <c r="K20" s="37" t="s">
        <v>128</v>
      </c>
      <c r="L20" s="39">
        <v>240000000</v>
      </c>
      <c r="M20" s="38">
        <v>42775</v>
      </c>
      <c r="N20" s="38">
        <v>42775</v>
      </c>
      <c r="O20" s="38">
        <v>43281</v>
      </c>
      <c r="P20" s="37">
        <f>16.5*30</f>
        <v>495</v>
      </c>
      <c r="Q20" s="37" t="s">
        <v>27</v>
      </c>
      <c r="R20" s="37">
        <v>4500045865</v>
      </c>
      <c r="S20" s="38">
        <v>43125</v>
      </c>
      <c r="T20" s="37" t="s">
        <v>132</v>
      </c>
      <c r="U20" s="14" t="s">
        <v>129</v>
      </c>
      <c r="V20" s="39">
        <v>240000000</v>
      </c>
      <c r="W20" s="13">
        <v>201650000131</v>
      </c>
      <c r="X20" s="37" t="s">
        <v>108</v>
      </c>
      <c r="Y20" s="45" t="s">
        <v>138</v>
      </c>
      <c r="Z20" s="45"/>
      <c r="AA20" s="45"/>
      <c r="AB20" s="45" t="s">
        <v>32</v>
      </c>
      <c r="AC20" s="45">
        <f>+AC21</f>
        <v>32256365</v>
      </c>
      <c r="AD20" s="45"/>
      <c r="AE20" s="45" t="s">
        <v>147</v>
      </c>
      <c r="AF20" s="37"/>
    </row>
    <row r="21" spans="2:32" ht="57">
      <c r="B21" s="37">
        <v>9</v>
      </c>
      <c r="C21" s="37">
        <v>3500038791</v>
      </c>
      <c r="D21" s="38">
        <v>43112</v>
      </c>
      <c r="E21" s="39">
        <f t="shared" si="1"/>
        <v>150000000</v>
      </c>
      <c r="F21" s="37" t="s">
        <v>87</v>
      </c>
      <c r="G21" s="37" t="s">
        <v>73</v>
      </c>
      <c r="H21" s="23">
        <v>4600006201</v>
      </c>
      <c r="I21" s="37">
        <v>6361</v>
      </c>
      <c r="J21" s="206" t="s">
        <v>785</v>
      </c>
      <c r="K21" s="37" t="s">
        <v>130</v>
      </c>
      <c r="L21" s="39">
        <v>150000000</v>
      </c>
      <c r="M21" s="38">
        <v>42774</v>
      </c>
      <c r="N21" s="38">
        <v>42774</v>
      </c>
      <c r="O21" s="38">
        <v>43281</v>
      </c>
      <c r="P21" s="37">
        <f>16*30</f>
        <v>480</v>
      </c>
      <c r="Q21" s="37" t="s">
        <v>27</v>
      </c>
      <c r="R21" s="37">
        <v>4500045888</v>
      </c>
      <c r="S21" s="38">
        <v>43125</v>
      </c>
      <c r="T21" s="37" t="s">
        <v>98</v>
      </c>
      <c r="U21" s="14" t="s">
        <v>131</v>
      </c>
      <c r="V21" s="39">
        <v>150000000</v>
      </c>
      <c r="W21" s="13">
        <v>2016050000173</v>
      </c>
      <c r="X21" s="37" t="s">
        <v>109</v>
      </c>
      <c r="Y21" s="45" t="s">
        <v>139</v>
      </c>
      <c r="Z21" s="45"/>
      <c r="AA21" s="45"/>
      <c r="AB21" s="45" t="s">
        <v>32</v>
      </c>
      <c r="AC21" s="45">
        <f>+AC2</f>
        <v>32256365</v>
      </c>
      <c r="AD21" s="45"/>
      <c r="AE21" s="45" t="s">
        <v>146</v>
      </c>
      <c r="AF21" s="37"/>
    </row>
    <row r="22" spans="2:32" ht="45">
      <c r="B22" s="50">
        <v>10</v>
      </c>
      <c r="C22" s="50">
        <v>3500039477</v>
      </c>
      <c r="D22" s="54">
        <v>43145</v>
      </c>
      <c r="E22" s="55">
        <v>1080000000</v>
      </c>
      <c r="F22" s="50" t="s">
        <v>33</v>
      </c>
      <c r="G22" s="50" t="s">
        <v>23</v>
      </c>
      <c r="H22" s="23">
        <v>4600008125</v>
      </c>
      <c r="I22" s="50">
        <v>8112</v>
      </c>
      <c r="J22" s="206" t="s">
        <v>786</v>
      </c>
      <c r="K22" s="50" t="s">
        <v>110</v>
      </c>
      <c r="L22" s="55">
        <v>972928741</v>
      </c>
      <c r="M22" s="54">
        <v>43249</v>
      </c>
      <c r="N22" s="54">
        <v>43263</v>
      </c>
      <c r="O22" s="54">
        <v>43448</v>
      </c>
      <c r="P22" s="50">
        <f>6.5*30</f>
        <v>195</v>
      </c>
      <c r="Q22" s="50" t="s">
        <v>123</v>
      </c>
      <c r="R22" s="50">
        <v>4500046749</v>
      </c>
      <c r="S22" s="54">
        <v>43263</v>
      </c>
      <c r="T22" s="54" t="s">
        <v>119</v>
      </c>
      <c r="U22" s="14" t="s">
        <v>116</v>
      </c>
      <c r="V22" s="55">
        <v>972928741</v>
      </c>
      <c r="W22" s="13">
        <v>2016050000171</v>
      </c>
      <c r="X22" s="50" t="s">
        <v>148</v>
      </c>
      <c r="Y22" s="50" t="s">
        <v>149</v>
      </c>
      <c r="Z22" s="50" t="s">
        <v>150</v>
      </c>
      <c r="AA22" s="50">
        <v>15428120</v>
      </c>
      <c r="AB22" s="50" t="s">
        <v>151</v>
      </c>
      <c r="AC22" s="50"/>
      <c r="AD22" s="50"/>
      <c r="AE22" s="32" t="s">
        <v>122</v>
      </c>
      <c r="AF22" s="50"/>
    </row>
    <row r="23" spans="2:32" ht="45">
      <c r="B23" s="50">
        <v>11</v>
      </c>
      <c r="C23" s="50">
        <v>3500039651</v>
      </c>
      <c r="D23" s="54">
        <v>43202</v>
      </c>
      <c r="E23" s="55">
        <v>83445254</v>
      </c>
      <c r="F23" s="50" t="s">
        <v>142</v>
      </c>
      <c r="G23" s="50" t="s">
        <v>23</v>
      </c>
      <c r="H23" s="23">
        <v>4600008177</v>
      </c>
      <c r="I23" s="50">
        <v>8197</v>
      </c>
      <c r="J23" s="206" t="s">
        <v>786</v>
      </c>
      <c r="K23" s="50" t="s">
        <v>111</v>
      </c>
      <c r="L23" s="55">
        <v>56699999</v>
      </c>
      <c r="M23" s="54">
        <v>43285</v>
      </c>
      <c r="N23" s="54">
        <v>43291</v>
      </c>
      <c r="O23" s="54">
        <v>43448</v>
      </c>
      <c r="P23" s="50">
        <f>5*30</f>
        <v>150</v>
      </c>
      <c r="Q23" s="50" t="s">
        <v>124</v>
      </c>
      <c r="R23" s="50">
        <v>4500046790</v>
      </c>
      <c r="S23" s="54">
        <v>43245</v>
      </c>
      <c r="T23" s="50" t="s">
        <v>98</v>
      </c>
      <c r="U23" s="14" t="s">
        <v>115</v>
      </c>
      <c r="V23" s="55">
        <f>+L23</f>
        <v>56699999</v>
      </c>
      <c r="W23" s="13">
        <v>2016050000173</v>
      </c>
      <c r="X23" s="50" t="s">
        <v>152</v>
      </c>
      <c r="Y23" s="50" t="s">
        <v>153</v>
      </c>
      <c r="Z23" s="50" t="s">
        <v>154</v>
      </c>
      <c r="AA23" s="50">
        <v>3229684</v>
      </c>
      <c r="AB23" s="50" t="s">
        <v>92</v>
      </c>
      <c r="AC23" s="50"/>
      <c r="AD23" s="50"/>
      <c r="AE23" s="32" t="s">
        <v>121</v>
      </c>
      <c r="AF23" s="50"/>
    </row>
    <row r="24" spans="2:32" ht="114">
      <c r="B24" s="50">
        <v>12</v>
      </c>
      <c r="C24" s="50">
        <v>3500039083</v>
      </c>
      <c r="D24" s="54">
        <v>43124</v>
      </c>
      <c r="E24" s="55">
        <v>100000000</v>
      </c>
      <c r="F24" s="50" t="s">
        <v>87</v>
      </c>
      <c r="G24" s="50" t="s">
        <v>23</v>
      </c>
      <c r="H24" s="23">
        <v>4600008515</v>
      </c>
      <c r="I24" s="50">
        <v>8587</v>
      </c>
      <c r="J24" s="206" t="s">
        <v>786</v>
      </c>
      <c r="K24" s="50" t="s">
        <v>158</v>
      </c>
      <c r="L24" s="55">
        <v>100000000</v>
      </c>
      <c r="M24" s="54">
        <v>43334</v>
      </c>
      <c r="N24" s="54">
        <v>43336</v>
      </c>
      <c r="O24" s="54">
        <v>43448</v>
      </c>
      <c r="P24" s="50">
        <f>4*30</f>
        <v>120</v>
      </c>
      <c r="Q24" s="50" t="s">
        <v>27</v>
      </c>
      <c r="R24" s="50">
        <v>4500047298</v>
      </c>
      <c r="S24" s="54">
        <v>43327</v>
      </c>
      <c r="T24" s="50" t="s">
        <v>119</v>
      </c>
      <c r="U24" s="14" t="s">
        <v>113</v>
      </c>
      <c r="V24" s="55">
        <v>100000000</v>
      </c>
      <c r="W24" s="13">
        <v>2016050000171</v>
      </c>
      <c r="X24" s="50" t="s">
        <v>176</v>
      </c>
      <c r="Y24" s="50" t="s">
        <v>177</v>
      </c>
      <c r="Z24" s="50" t="s">
        <v>178</v>
      </c>
      <c r="AA24" s="50">
        <v>35505351</v>
      </c>
      <c r="AB24" s="50" t="s">
        <v>92</v>
      </c>
      <c r="AC24" s="50"/>
      <c r="AD24" s="50"/>
      <c r="AE24" s="50" t="s">
        <v>179</v>
      </c>
      <c r="AF24" s="50"/>
    </row>
    <row r="25" spans="2:32" ht="57">
      <c r="B25" s="50">
        <v>13</v>
      </c>
      <c r="C25" s="50">
        <v>3500046835</v>
      </c>
      <c r="D25" s="54">
        <v>43292</v>
      </c>
      <c r="E25" s="55">
        <f t="shared" ref="E25" si="2">+L25</f>
        <v>35155890</v>
      </c>
      <c r="F25" s="50" t="s">
        <v>155</v>
      </c>
      <c r="G25" s="50" t="s">
        <v>23</v>
      </c>
      <c r="H25" s="23">
        <v>4600008209</v>
      </c>
      <c r="I25" s="50">
        <v>8368</v>
      </c>
      <c r="J25" s="206" t="s">
        <v>785</v>
      </c>
      <c r="K25" s="50" t="s">
        <v>156</v>
      </c>
      <c r="L25" s="55">
        <v>35155890</v>
      </c>
      <c r="M25" s="50"/>
      <c r="N25" s="54">
        <v>42949</v>
      </c>
      <c r="O25" s="54">
        <v>43448</v>
      </c>
      <c r="P25" s="50">
        <f>4*30</f>
        <v>120</v>
      </c>
      <c r="Q25" s="50" t="s">
        <v>27</v>
      </c>
      <c r="R25" s="50">
        <v>4500046141</v>
      </c>
      <c r="S25" s="54">
        <v>43139</v>
      </c>
      <c r="T25" s="50" t="s">
        <v>132</v>
      </c>
      <c r="U25" s="14" t="s">
        <v>127</v>
      </c>
      <c r="V25" s="55">
        <v>35155890</v>
      </c>
      <c r="W25" s="13">
        <v>201650000131</v>
      </c>
      <c r="X25" s="50" t="s">
        <v>157</v>
      </c>
      <c r="Y25" s="50" t="s">
        <v>137</v>
      </c>
      <c r="Z25" s="50"/>
      <c r="AA25" s="50"/>
      <c r="AB25" s="50" t="s">
        <v>94</v>
      </c>
      <c r="AC25" s="50"/>
      <c r="AD25" s="50"/>
      <c r="AE25" s="50"/>
      <c r="AF25" s="50"/>
    </row>
    <row r="26" spans="2:32" ht="40.5" customHeight="1">
      <c r="B26" s="290">
        <v>14</v>
      </c>
      <c r="C26" s="50">
        <v>3500040406</v>
      </c>
      <c r="D26" s="54">
        <v>43308</v>
      </c>
      <c r="E26" s="55">
        <v>164629305</v>
      </c>
      <c r="F26" s="290" t="s">
        <v>190</v>
      </c>
      <c r="G26" s="290" t="s">
        <v>23</v>
      </c>
      <c r="H26" s="288">
        <v>4600008681</v>
      </c>
      <c r="I26" s="290">
        <v>8613</v>
      </c>
      <c r="J26" s="290" t="s">
        <v>786</v>
      </c>
      <c r="K26" s="303" t="s">
        <v>112</v>
      </c>
      <c r="L26" s="294">
        <v>546212665</v>
      </c>
      <c r="M26" s="293">
        <v>43369</v>
      </c>
      <c r="N26" s="293">
        <v>43371</v>
      </c>
      <c r="O26" s="293">
        <v>43455</v>
      </c>
      <c r="P26" s="290">
        <v>90</v>
      </c>
      <c r="Q26" s="290" t="s">
        <v>124</v>
      </c>
      <c r="R26" s="50">
        <v>4500047537</v>
      </c>
      <c r="S26" s="54">
        <v>43364</v>
      </c>
      <c r="T26" s="290" t="s">
        <v>120</v>
      </c>
      <c r="U26" s="298" t="s">
        <v>114</v>
      </c>
      <c r="V26" s="55">
        <v>500000000</v>
      </c>
      <c r="W26" s="300">
        <v>2016050000175</v>
      </c>
      <c r="X26" s="290" t="s">
        <v>180</v>
      </c>
      <c r="Y26" s="290" t="s">
        <v>181</v>
      </c>
      <c r="Z26" s="290" t="s">
        <v>183</v>
      </c>
      <c r="AA26" s="290">
        <v>22087242</v>
      </c>
      <c r="AB26" s="50" t="s">
        <v>182</v>
      </c>
      <c r="AC26" s="50"/>
      <c r="AD26" s="50"/>
      <c r="AE26" s="290" t="s">
        <v>184</v>
      </c>
      <c r="AF26" s="50"/>
    </row>
    <row r="27" spans="2:32" ht="59.25" customHeight="1">
      <c r="B27" s="292"/>
      <c r="C27" s="50">
        <v>3500040405</v>
      </c>
      <c r="D27" s="54">
        <v>43308</v>
      </c>
      <c r="E27" s="55">
        <v>500000000</v>
      </c>
      <c r="F27" s="292"/>
      <c r="G27" s="292"/>
      <c r="H27" s="289"/>
      <c r="I27" s="292"/>
      <c r="J27" s="292"/>
      <c r="K27" s="304"/>
      <c r="L27" s="295"/>
      <c r="M27" s="292"/>
      <c r="N27" s="297"/>
      <c r="O27" s="297"/>
      <c r="P27" s="292"/>
      <c r="Q27" s="292"/>
      <c r="R27" s="50">
        <v>4500047538</v>
      </c>
      <c r="S27" s="54">
        <v>43364</v>
      </c>
      <c r="T27" s="292"/>
      <c r="U27" s="299"/>
      <c r="V27" s="55">
        <v>46212665</v>
      </c>
      <c r="W27" s="301"/>
      <c r="X27" s="292"/>
      <c r="Y27" s="292"/>
      <c r="Z27" s="292"/>
      <c r="AA27" s="292"/>
      <c r="AB27" s="50" t="s">
        <v>95</v>
      </c>
      <c r="AC27" s="50"/>
      <c r="AD27" s="50"/>
      <c r="AE27" s="292"/>
      <c r="AF27" s="50"/>
    </row>
    <row r="28" spans="2:32" ht="75.75" customHeight="1">
      <c r="B28" s="49">
        <v>15</v>
      </c>
      <c r="C28" s="49">
        <v>3500039579</v>
      </c>
      <c r="D28" s="51">
        <v>43199</v>
      </c>
      <c r="E28" s="52">
        <v>40000000</v>
      </c>
      <c r="F28" s="49" t="s">
        <v>142</v>
      </c>
      <c r="G28" s="49" t="s">
        <v>23</v>
      </c>
      <c r="H28" s="57">
        <v>4600007506</v>
      </c>
      <c r="I28" s="50">
        <v>7506</v>
      </c>
      <c r="J28" s="206" t="s">
        <v>785</v>
      </c>
      <c r="K28" s="34" t="s">
        <v>159</v>
      </c>
      <c r="L28" s="52">
        <v>40000000</v>
      </c>
      <c r="M28" s="49"/>
      <c r="N28" s="49"/>
      <c r="O28" s="49"/>
      <c r="P28" s="49"/>
      <c r="Q28" s="49" t="s">
        <v>123</v>
      </c>
      <c r="R28" s="49"/>
      <c r="S28" s="49"/>
      <c r="T28" s="49" t="s">
        <v>120</v>
      </c>
      <c r="U28" s="53" t="s">
        <v>114</v>
      </c>
      <c r="V28" s="52"/>
      <c r="W28" s="56">
        <v>2016050000175</v>
      </c>
      <c r="X28" s="49"/>
      <c r="Y28" s="49"/>
      <c r="Z28" s="49"/>
      <c r="AA28" s="49"/>
      <c r="AB28" s="49"/>
      <c r="AC28" s="49"/>
      <c r="AD28" s="49"/>
      <c r="AE28" s="49"/>
      <c r="AF28" s="50"/>
    </row>
    <row r="29" spans="2:32" ht="101.25" customHeight="1">
      <c r="B29" s="50">
        <v>16</v>
      </c>
      <c r="C29" s="50">
        <v>3500039889</v>
      </c>
      <c r="D29" s="54">
        <v>43269</v>
      </c>
      <c r="E29" s="55">
        <v>80000000</v>
      </c>
      <c r="F29" s="50" t="s">
        <v>155</v>
      </c>
      <c r="G29" s="50" t="s">
        <v>23</v>
      </c>
      <c r="H29" s="50" t="s">
        <v>169</v>
      </c>
      <c r="J29" s="206" t="s">
        <v>785</v>
      </c>
      <c r="K29" s="50" t="s">
        <v>160</v>
      </c>
      <c r="L29" s="55">
        <v>80000000</v>
      </c>
      <c r="M29" s="50"/>
      <c r="N29" s="50"/>
      <c r="O29" s="50"/>
      <c r="P29" s="50"/>
      <c r="Q29" s="50"/>
      <c r="R29" s="50"/>
      <c r="S29" s="50"/>
      <c r="T29" s="50" t="s">
        <v>132</v>
      </c>
      <c r="U29" s="50" t="str">
        <f>+U25</f>
        <v>A.16,10,1/1127/0-1010/330901000/070065</v>
      </c>
      <c r="V29" s="50"/>
      <c r="W29" s="50"/>
      <c r="X29" s="50"/>
      <c r="Y29" s="50"/>
      <c r="Z29" s="50"/>
      <c r="AA29" s="50"/>
      <c r="AB29" s="50"/>
      <c r="AC29" s="50"/>
      <c r="AD29" s="50"/>
      <c r="AE29" s="50"/>
      <c r="AF29" s="50"/>
    </row>
    <row r="30" spans="2:32" ht="57">
      <c r="B30" s="50">
        <v>17</v>
      </c>
      <c r="C30" s="50"/>
      <c r="D30" s="50"/>
      <c r="E30" s="55">
        <v>40000000</v>
      </c>
      <c r="F30" s="50" t="s">
        <v>155</v>
      </c>
      <c r="G30" s="50" t="s">
        <v>23</v>
      </c>
      <c r="H30" s="50"/>
      <c r="I30" s="50">
        <v>8643</v>
      </c>
      <c r="J30" s="206" t="s">
        <v>785</v>
      </c>
      <c r="K30" s="44" t="s">
        <v>161</v>
      </c>
      <c r="L30" s="55">
        <v>40000000</v>
      </c>
      <c r="M30" s="50"/>
      <c r="N30" s="50"/>
      <c r="O30" s="50"/>
      <c r="P30" s="50"/>
      <c r="Q30" s="50"/>
      <c r="R30" s="50"/>
      <c r="S30" s="50"/>
      <c r="T30" s="50" t="s">
        <v>120</v>
      </c>
      <c r="U30" s="50" t="s">
        <v>163</v>
      </c>
      <c r="V30" s="50"/>
      <c r="W30" s="50"/>
      <c r="X30" s="50"/>
      <c r="Y30" s="50"/>
      <c r="Z30" s="50"/>
      <c r="AA30" s="50"/>
      <c r="AB30" s="50"/>
      <c r="AC30" s="50"/>
      <c r="AD30" s="50"/>
      <c r="AE30" s="50"/>
      <c r="AF30" s="50"/>
    </row>
    <row r="31" spans="2:32" ht="42.75">
      <c r="B31" s="49">
        <v>18</v>
      </c>
      <c r="C31" s="49"/>
      <c r="D31" s="49"/>
      <c r="E31" s="52">
        <v>3000000</v>
      </c>
      <c r="F31" s="49" t="s">
        <v>155</v>
      </c>
      <c r="G31" s="49" t="s">
        <v>23</v>
      </c>
      <c r="H31" s="49"/>
      <c r="I31" s="49"/>
      <c r="J31" s="206" t="s">
        <v>785</v>
      </c>
      <c r="K31" s="49" t="s">
        <v>162</v>
      </c>
      <c r="L31" s="52">
        <v>3000000</v>
      </c>
      <c r="M31" s="49"/>
      <c r="N31" s="49"/>
      <c r="O31" s="50"/>
      <c r="P31" s="50"/>
      <c r="Q31" s="50"/>
      <c r="R31" s="50"/>
      <c r="S31" s="50"/>
      <c r="T31" s="50" t="s">
        <v>98</v>
      </c>
      <c r="U31" s="50" t="str">
        <f>+U23</f>
        <v>A.16.10.1/1127/0-1010/330902000/070071001</v>
      </c>
      <c r="V31" s="50"/>
      <c r="W31" s="50"/>
      <c r="X31" s="50"/>
      <c r="Y31" s="50"/>
      <c r="Z31" s="50"/>
      <c r="AA31" s="50"/>
      <c r="AB31" s="50"/>
      <c r="AC31" s="50"/>
      <c r="AD31" s="50"/>
      <c r="AE31" s="50"/>
      <c r="AF31" s="50"/>
    </row>
    <row r="32" spans="2:32" ht="36.75" customHeight="1">
      <c r="B32" s="290">
        <v>19</v>
      </c>
      <c r="C32" s="49">
        <v>3500039909</v>
      </c>
      <c r="D32" s="51">
        <v>43270</v>
      </c>
      <c r="E32" s="52">
        <v>50000000</v>
      </c>
      <c r="F32" s="290" t="s">
        <v>155</v>
      </c>
      <c r="G32" s="290" t="s">
        <v>23</v>
      </c>
      <c r="H32" s="290">
        <v>4600008521</v>
      </c>
      <c r="I32" s="290">
        <v>8363</v>
      </c>
      <c r="J32" s="290" t="s">
        <v>786</v>
      </c>
      <c r="K32" s="303" t="s">
        <v>164</v>
      </c>
      <c r="L32" s="294">
        <v>203256976</v>
      </c>
      <c r="M32" s="293">
        <v>43335</v>
      </c>
      <c r="N32" s="293">
        <v>43335</v>
      </c>
      <c r="O32" s="293">
        <v>43455</v>
      </c>
      <c r="P32" s="290">
        <v>90</v>
      </c>
      <c r="Q32" s="290" t="s">
        <v>124</v>
      </c>
      <c r="R32" s="50">
        <v>4500047310</v>
      </c>
      <c r="S32" s="54">
        <v>43329</v>
      </c>
      <c r="T32" s="50" t="s">
        <v>165</v>
      </c>
      <c r="U32" s="50" t="s">
        <v>185</v>
      </c>
      <c r="V32" s="55">
        <v>150000000</v>
      </c>
      <c r="W32" s="13">
        <v>2016050000169</v>
      </c>
      <c r="X32" s="290" t="s">
        <v>186</v>
      </c>
      <c r="Y32" s="290" t="s">
        <v>187</v>
      </c>
      <c r="Z32" s="290" t="s">
        <v>188</v>
      </c>
      <c r="AA32" s="290">
        <v>71210664</v>
      </c>
      <c r="AB32" s="290" t="s">
        <v>92</v>
      </c>
      <c r="AC32" s="290"/>
      <c r="AD32" s="50"/>
      <c r="AE32" s="227" t="s">
        <v>189</v>
      </c>
      <c r="AF32" s="50"/>
    </row>
    <row r="33" spans="1:32" ht="39" customHeight="1">
      <c r="B33" s="291"/>
      <c r="C33" s="49">
        <v>3500039910</v>
      </c>
      <c r="D33" s="51">
        <v>43270</v>
      </c>
      <c r="E33" s="52">
        <v>150000000</v>
      </c>
      <c r="F33" s="291"/>
      <c r="G33" s="291"/>
      <c r="H33" s="291"/>
      <c r="I33" s="291"/>
      <c r="J33" s="291"/>
      <c r="K33" s="306"/>
      <c r="L33" s="302"/>
      <c r="M33" s="291"/>
      <c r="N33" s="291"/>
      <c r="O33" s="296"/>
      <c r="P33" s="291"/>
      <c r="Q33" s="291"/>
      <c r="R33" s="50">
        <v>4500047308</v>
      </c>
      <c r="S33" s="54">
        <v>43329</v>
      </c>
      <c r="T33" s="50" t="s">
        <v>165</v>
      </c>
      <c r="U33" s="50" t="s">
        <v>185</v>
      </c>
      <c r="V33" s="55">
        <v>41614979</v>
      </c>
      <c r="W33" s="13">
        <v>2016050000169</v>
      </c>
      <c r="X33" s="291"/>
      <c r="Y33" s="291"/>
      <c r="Z33" s="291"/>
      <c r="AA33" s="291"/>
      <c r="AB33" s="291"/>
      <c r="AC33" s="291"/>
      <c r="AD33" s="50"/>
      <c r="AE33" s="291"/>
      <c r="AF33" s="50"/>
    </row>
    <row r="34" spans="1:32" ht="59.25" customHeight="1">
      <c r="A34" s="50"/>
      <c r="B34" s="292"/>
      <c r="C34" s="50">
        <v>3500040232</v>
      </c>
      <c r="D34" s="54">
        <v>43279</v>
      </c>
      <c r="E34" s="55">
        <v>11641997</v>
      </c>
      <c r="F34" s="292"/>
      <c r="G34" s="292"/>
      <c r="H34" s="292"/>
      <c r="I34" s="292"/>
      <c r="J34" s="292"/>
      <c r="K34" s="304"/>
      <c r="L34" s="295"/>
      <c r="M34" s="292"/>
      <c r="N34" s="292"/>
      <c r="O34" s="297"/>
      <c r="P34" s="292"/>
      <c r="Q34" s="292"/>
      <c r="R34" s="50">
        <v>4500047308</v>
      </c>
      <c r="S34" s="54">
        <v>43329</v>
      </c>
      <c r="T34" s="50" t="s">
        <v>165</v>
      </c>
      <c r="U34" s="50" t="s">
        <v>185</v>
      </c>
      <c r="V34" s="55">
        <v>11641997</v>
      </c>
      <c r="W34" s="13">
        <v>2016050000169</v>
      </c>
      <c r="X34" s="292"/>
      <c r="Y34" s="292"/>
      <c r="Z34" s="292"/>
      <c r="AA34" s="292"/>
      <c r="AB34" s="292"/>
      <c r="AC34" s="292"/>
      <c r="AD34" s="50"/>
      <c r="AE34" s="292"/>
      <c r="AF34" s="50"/>
    </row>
    <row r="35" spans="1:32" ht="69.75" customHeight="1">
      <c r="A35" s="50"/>
      <c r="B35" s="290">
        <v>20</v>
      </c>
      <c r="C35" s="41">
        <v>3500039903</v>
      </c>
      <c r="D35" s="42">
        <v>43277</v>
      </c>
      <c r="E35" s="294">
        <v>229000000</v>
      </c>
      <c r="F35" s="290" t="s">
        <v>170</v>
      </c>
      <c r="G35" s="290" t="s">
        <v>171</v>
      </c>
      <c r="H35" s="288">
        <f>+H2</f>
        <v>4600007644</v>
      </c>
      <c r="I35" s="288">
        <f>+I2</f>
        <v>7753</v>
      </c>
      <c r="J35" s="212" t="s">
        <v>786</v>
      </c>
      <c r="K35" s="303" t="s">
        <v>166</v>
      </c>
      <c r="L35" s="294">
        <f>+E35+L2</f>
        <v>2607012965</v>
      </c>
      <c r="M35" s="293">
        <f>+M2</f>
        <v>43042</v>
      </c>
      <c r="N35" s="293">
        <f>+N2</f>
        <v>43049</v>
      </c>
      <c r="O35" s="293">
        <f>+O2</f>
        <v>43373</v>
      </c>
      <c r="P35" s="293">
        <f>+P2</f>
        <v>315</v>
      </c>
      <c r="Q35" s="293" t="str">
        <f>+Q2</f>
        <v xml:space="preserve">DIRECTA </v>
      </c>
      <c r="R35" s="50">
        <v>4500046826</v>
      </c>
      <c r="S35" s="54">
        <v>43291</v>
      </c>
      <c r="T35" s="50" t="s">
        <v>173</v>
      </c>
      <c r="U35" s="14" t="s">
        <v>172</v>
      </c>
      <c r="V35" s="55">
        <v>164872943</v>
      </c>
      <c r="W35" s="13">
        <f>+W34</f>
        <v>2016050000169</v>
      </c>
      <c r="X35" s="290" t="str">
        <f t="shared" ref="X35:AC35" si="3">+X2</f>
        <v>HOSPITAL MENTAL DE ANTIOQUIA</v>
      </c>
      <c r="Y35" s="290" t="str">
        <f t="shared" si="3"/>
        <v>890905166-8</v>
      </c>
      <c r="Z35" s="290" t="str">
        <f t="shared" si="3"/>
        <v>ELKIN DE JESUS CARDONA ORTIZ</v>
      </c>
      <c r="AA35" s="290">
        <f t="shared" si="3"/>
        <v>98575246</v>
      </c>
      <c r="AB35" s="290" t="str">
        <f t="shared" si="3"/>
        <v>ANA CAROLINA PEREZ</v>
      </c>
      <c r="AC35" s="290">
        <f t="shared" si="3"/>
        <v>32256365</v>
      </c>
      <c r="AD35" s="50"/>
      <c r="AE35" s="290" t="str">
        <f>+AE2</f>
        <v>https://www.contratos.gov.co/consultas/detalleProceso.do?numConstancia=17-12-7222217</v>
      </c>
      <c r="AF35" s="50"/>
    </row>
    <row r="36" spans="1:32" ht="60.75" customHeight="1">
      <c r="A36" s="50"/>
      <c r="B36" s="292"/>
      <c r="C36" s="41">
        <v>3500039977</v>
      </c>
      <c r="D36" s="42">
        <v>43277</v>
      </c>
      <c r="E36" s="295"/>
      <c r="F36" s="292"/>
      <c r="G36" s="292"/>
      <c r="H36" s="289"/>
      <c r="I36" s="289"/>
      <c r="J36" s="212" t="s">
        <v>785</v>
      </c>
      <c r="K36" s="304"/>
      <c r="L36" s="295"/>
      <c r="M36" s="297"/>
      <c r="N36" s="297"/>
      <c r="O36" s="297"/>
      <c r="P36" s="297"/>
      <c r="Q36" s="297"/>
      <c r="R36" s="50">
        <v>4500046827</v>
      </c>
      <c r="S36" s="54">
        <v>43291</v>
      </c>
      <c r="T36" s="50" t="s">
        <v>174</v>
      </c>
      <c r="U36" s="14" t="s">
        <v>175</v>
      </c>
      <c r="V36" s="55">
        <v>64127057</v>
      </c>
      <c r="W36" s="13">
        <f>+W25</f>
        <v>201650000131</v>
      </c>
      <c r="X36" s="292"/>
      <c r="Y36" s="292"/>
      <c r="Z36" s="292"/>
      <c r="AA36" s="292"/>
      <c r="AB36" s="292"/>
      <c r="AC36" s="292"/>
      <c r="AD36" s="50"/>
      <c r="AE36" s="292"/>
      <c r="AF36" s="50"/>
    </row>
    <row r="37" spans="1:32" ht="45">
      <c r="B37" s="50">
        <v>21</v>
      </c>
      <c r="C37" s="50">
        <v>3500040843</v>
      </c>
      <c r="D37" s="54">
        <v>43369</v>
      </c>
      <c r="E37" s="55">
        <v>24500000</v>
      </c>
      <c r="F37" s="50" t="s">
        <v>190</v>
      </c>
      <c r="G37" s="50" t="s">
        <v>171</v>
      </c>
      <c r="H37" s="23">
        <v>4600008177</v>
      </c>
      <c r="I37" s="50">
        <v>8197</v>
      </c>
      <c r="J37" s="212" t="s">
        <v>786</v>
      </c>
      <c r="K37" s="50" t="s">
        <v>111</v>
      </c>
      <c r="L37" s="55">
        <f>56699999+24500000</f>
        <v>81199999</v>
      </c>
      <c r="M37" s="54">
        <v>43285</v>
      </c>
      <c r="N37" s="54">
        <v>43291</v>
      </c>
      <c r="O37" s="54">
        <v>43448</v>
      </c>
      <c r="P37" s="50">
        <f>5*30</f>
        <v>150</v>
      </c>
      <c r="Q37" s="50" t="s">
        <v>124</v>
      </c>
      <c r="R37" s="50"/>
      <c r="S37" s="54"/>
      <c r="T37" s="50" t="s">
        <v>98</v>
      </c>
      <c r="U37" s="14" t="s">
        <v>115</v>
      </c>
      <c r="V37" s="55">
        <v>24500000</v>
      </c>
      <c r="W37" s="13">
        <v>2016050000173</v>
      </c>
      <c r="X37" s="50" t="s">
        <v>152</v>
      </c>
      <c r="Y37" s="50" t="s">
        <v>153</v>
      </c>
      <c r="Z37" s="50" t="s">
        <v>154</v>
      </c>
      <c r="AA37" s="50">
        <v>3229684</v>
      </c>
      <c r="AB37" s="50" t="s">
        <v>92</v>
      </c>
      <c r="AC37" s="50"/>
      <c r="AD37" s="50"/>
      <c r="AE37" s="32" t="s">
        <v>121</v>
      </c>
      <c r="AF37" s="50"/>
    </row>
    <row r="38" spans="1:32" ht="69.75" customHeight="1">
      <c r="A38" s="50"/>
      <c r="B38" s="290">
        <v>22</v>
      </c>
      <c r="C38" s="50">
        <v>35000040687</v>
      </c>
      <c r="D38" s="54">
        <v>43349</v>
      </c>
      <c r="E38" s="55">
        <v>591952998</v>
      </c>
      <c r="F38" s="290" t="s">
        <v>190</v>
      </c>
      <c r="G38" s="290" t="s">
        <v>171</v>
      </c>
      <c r="H38" s="288">
        <f>+H2</f>
        <v>4600007644</v>
      </c>
      <c r="I38" s="288">
        <f>+I2</f>
        <v>7753</v>
      </c>
      <c r="J38" s="288" t="s">
        <v>786</v>
      </c>
      <c r="K38" s="303" t="s">
        <v>166</v>
      </c>
      <c r="L38" s="294">
        <v>604056256</v>
      </c>
      <c r="M38" s="293">
        <f>+M2</f>
        <v>43042</v>
      </c>
      <c r="N38" s="293">
        <f>+N2</f>
        <v>43049</v>
      </c>
      <c r="O38" s="293">
        <f>+O2</f>
        <v>43373</v>
      </c>
      <c r="P38" s="293">
        <v>315</v>
      </c>
      <c r="Q38" s="293" t="str">
        <f>+Q2</f>
        <v xml:space="preserve">DIRECTA </v>
      </c>
      <c r="R38" s="50">
        <v>4500047502</v>
      </c>
      <c r="S38" s="54">
        <v>43361</v>
      </c>
      <c r="T38" s="50" t="s">
        <v>174</v>
      </c>
      <c r="U38" s="14" t="s">
        <v>172</v>
      </c>
      <c r="V38" s="55">
        <v>591952998</v>
      </c>
      <c r="W38" s="13">
        <f>+W39</f>
        <v>2016050000175</v>
      </c>
      <c r="X38" s="290" t="str">
        <f>+X2</f>
        <v>HOSPITAL MENTAL DE ANTIOQUIA</v>
      </c>
      <c r="Y38" s="290" t="str">
        <f>+Y2</f>
        <v>890905166-8</v>
      </c>
      <c r="Z38" s="290" t="str">
        <f>+Z2</f>
        <v>ELKIN DE JESUS CARDONA ORTIZ</v>
      </c>
      <c r="AA38" s="290">
        <f>+AA2</f>
        <v>98575246</v>
      </c>
      <c r="AB38" s="290" t="str">
        <f t="shared" ref="AB38:AC38" si="4">+AB2</f>
        <v>ANA CAROLINA PEREZ</v>
      </c>
      <c r="AC38" s="290">
        <f t="shared" si="4"/>
        <v>32256365</v>
      </c>
      <c r="AD38" s="50"/>
      <c r="AE38" s="290" t="str">
        <f>+AE2</f>
        <v>https://www.contratos.gov.co/consultas/detalleProceso.do?numConstancia=17-12-7222217</v>
      </c>
      <c r="AF38" s="50"/>
    </row>
    <row r="39" spans="1:32" ht="60.75" customHeight="1">
      <c r="A39" s="50"/>
      <c r="B39" s="292"/>
      <c r="C39" s="50">
        <v>3500040688</v>
      </c>
      <c r="D39" s="54">
        <v>43349</v>
      </c>
      <c r="E39" s="55">
        <v>12103258</v>
      </c>
      <c r="F39" s="292"/>
      <c r="G39" s="292"/>
      <c r="H39" s="289"/>
      <c r="I39" s="289"/>
      <c r="J39" s="289"/>
      <c r="K39" s="304"/>
      <c r="L39" s="295"/>
      <c r="M39" s="297"/>
      <c r="N39" s="297"/>
      <c r="O39" s="297"/>
      <c r="P39" s="297"/>
      <c r="Q39" s="297"/>
      <c r="R39" s="50">
        <v>4500047503</v>
      </c>
      <c r="S39" s="54">
        <v>43361</v>
      </c>
      <c r="T39" s="50" t="s">
        <v>174</v>
      </c>
      <c r="U39" s="14" t="s">
        <v>175</v>
      </c>
      <c r="V39" s="55">
        <v>12103258</v>
      </c>
      <c r="W39" s="13">
        <f>+W28</f>
        <v>2016050000175</v>
      </c>
      <c r="X39" s="292"/>
      <c r="Y39" s="292"/>
      <c r="Z39" s="292"/>
      <c r="AA39" s="292"/>
      <c r="AB39" s="292"/>
      <c r="AC39" s="292"/>
      <c r="AD39" s="50"/>
      <c r="AE39" s="292"/>
      <c r="AF39" s="50"/>
    </row>
    <row r="40" spans="1:32" ht="135">
      <c r="B40" s="50">
        <v>23</v>
      </c>
      <c r="C40" s="50">
        <v>3500040981</v>
      </c>
      <c r="D40" s="54">
        <v>43392</v>
      </c>
      <c r="E40" s="55">
        <v>10000000</v>
      </c>
      <c r="F40" s="50" t="s">
        <v>125</v>
      </c>
      <c r="G40" s="50" t="s">
        <v>23</v>
      </c>
      <c r="H40" s="50">
        <v>4600008939</v>
      </c>
      <c r="I40" s="50">
        <v>9002</v>
      </c>
      <c r="J40" s="206" t="s">
        <v>786</v>
      </c>
      <c r="K40" s="50" t="s">
        <v>191</v>
      </c>
      <c r="L40" s="55">
        <v>13000000</v>
      </c>
      <c r="M40" s="54">
        <v>43418</v>
      </c>
      <c r="N40" s="54">
        <v>43418</v>
      </c>
      <c r="O40" s="54">
        <v>43448</v>
      </c>
      <c r="P40" s="50">
        <v>30</v>
      </c>
      <c r="Q40" s="50" t="s">
        <v>27</v>
      </c>
      <c r="R40" s="50">
        <v>4500047911</v>
      </c>
      <c r="S40" s="54">
        <v>43413</v>
      </c>
      <c r="T40" s="50" t="s">
        <v>174</v>
      </c>
      <c r="U40" s="14" t="s">
        <v>229</v>
      </c>
      <c r="V40" s="43">
        <v>10000000</v>
      </c>
      <c r="W40" s="13">
        <f>+W39</f>
        <v>2016050000175</v>
      </c>
      <c r="X40" s="50" t="s">
        <v>192</v>
      </c>
      <c r="Y40" s="50" t="s">
        <v>193</v>
      </c>
      <c r="Z40" s="50" t="s">
        <v>194</v>
      </c>
      <c r="AA40" s="50">
        <v>70782594</v>
      </c>
      <c r="AB40" s="50" t="s">
        <v>195</v>
      </c>
      <c r="AC40" s="50"/>
      <c r="AD40" s="50"/>
      <c r="AE40" s="32" t="s">
        <v>204</v>
      </c>
      <c r="AF40" s="50"/>
    </row>
    <row r="41" spans="1:32" ht="75">
      <c r="B41" s="50">
        <v>24</v>
      </c>
      <c r="C41" s="50">
        <v>3500040683</v>
      </c>
      <c r="D41" s="54">
        <v>43349</v>
      </c>
      <c r="E41" s="55">
        <v>460000000</v>
      </c>
      <c r="F41" s="50" t="s">
        <v>125</v>
      </c>
      <c r="G41" s="50" t="s">
        <v>23</v>
      </c>
      <c r="H41" s="50">
        <v>4600008990</v>
      </c>
      <c r="I41" s="50">
        <v>9074</v>
      </c>
      <c r="J41" s="206" t="s">
        <v>786</v>
      </c>
      <c r="K41" s="50" t="s">
        <v>196</v>
      </c>
      <c r="L41" s="55">
        <v>460000000</v>
      </c>
      <c r="M41" s="54">
        <v>43424</v>
      </c>
      <c r="N41" s="54">
        <v>43424</v>
      </c>
      <c r="O41" s="54">
        <v>43454</v>
      </c>
      <c r="P41" s="50">
        <v>30</v>
      </c>
      <c r="Q41" s="50" t="s">
        <v>27</v>
      </c>
      <c r="R41" s="50">
        <v>4500047984</v>
      </c>
      <c r="S41" s="54">
        <v>43423</v>
      </c>
      <c r="T41" s="50" t="s">
        <v>216</v>
      </c>
      <c r="U41" s="14" t="s">
        <v>229</v>
      </c>
      <c r="V41" s="55">
        <v>460000000</v>
      </c>
      <c r="W41" s="13">
        <f>+W40</f>
        <v>2016050000175</v>
      </c>
      <c r="X41" s="50" t="s">
        <v>197</v>
      </c>
      <c r="Y41" s="50" t="s">
        <v>198</v>
      </c>
      <c r="Z41" s="50" t="s">
        <v>199</v>
      </c>
      <c r="AA41" s="50">
        <v>71787546</v>
      </c>
      <c r="AB41" s="50" t="s">
        <v>200</v>
      </c>
      <c r="AC41" s="50"/>
      <c r="AD41" s="50"/>
      <c r="AE41" s="32" t="s">
        <v>201</v>
      </c>
      <c r="AF41" s="50"/>
    </row>
    <row r="42" spans="1:32" ht="48.75" customHeight="1">
      <c r="B42" s="305">
        <v>25</v>
      </c>
      <c r="C42" s="50">
        <v>3500041195</v>
      </c>
      <c r="D42" s="54">
        <v>43424</v>
      </c>
      <c r="E42" s="55">
        <v>25000000</v>
      </c>
      <c r="F42" s="50" t="s">
        <v>125</v>
      </c>
      <c r="G42" s="305" t="s">
        <v>23</v>
      </c>
      <c r="H42" s="290">
        <v>4600009061</v>
      </c>
      <c r="I42" s="290">
        <v>9148</v>
      </c>
      <c r="J42" s="290" t="s">
        <v>786</v>
      </c>
      <c r="K42" s="290" t="s">
        <v>205</v>
      </c>
      <c r="L42" s="294">
        <v>41000000</v>
      </c>
      <c r="M42" s="293">
        <v>43433</v>
      </c>
      <c r="N42" s="293">
        <v>43433</v>
      </c>
      <c r="O42" s="293">
        <v>43455</v>
      </c>
      <c r="P42" s="290">
        <v>20</v>
      </c>
      <c r="Q42" s="290" t="s">
        <v>27</v>
      </c>
      <c r="R42" s="50">
        <v>4600048079</v>
      </c>
      <c r="S42" s="54">
        <v>43433</v>
      </c>
      <c r="T42" s="50" t="s">
        <v>119</v>
      </c>
      <c r="U42" s="50" t="s">
        <v>211</v>
      </c>
      <c r="V42" s="55">
        <v>25000000</v>
      </c>
      <c r="W42" s="12">
        <f>+W50</f>
        <v>2016050000171</v>
      </c>
      <c r="X42" s="290" t="s">
        <v>202</v>
      </c>
      <c r="Y42" s="290" t="s">
        <v>218</v>
      </c>
      <c r="Z42" s="290" t="s">
        <v>220</v>
      </c>
      <c r="AA42" s="290">
        <v>71173581</v>
      </c>
      <c r="AB42" s="290" t="s">
        <v>200</v>
      </c>
      <c r="AC42" s="290"/>
      <c r="AD42" s="50"/>
      <c r="AE42" s="227" t="s">
        <v>224</v>
      </c>
      <c r="AF42" s="50"/>
    </row>
    <row r="43" spans="1:32" ht="48.75" customHeight="1">
      <c r="B43" s="305"/>
      <c r="C43" s="50">
        <v>3500040980</v>
      </c>
      <c r="D43" s="54">
        <v>43392</v>
      </c>
      <c r="E43" s="55">
        <v>10000000</v>
      </c>
      <c r="F43" s="50" t="s">
        <v>125</v>
      </c>
      <c r="G43" s="305"/>
      <c r="H43" s="292"/>
      <c r="I43" s="292"/>
      <c r="J43" s="292"/>
      <c r="K43" s="292"/>
      <c r="L43" s="295"/>
      <c r="M43" s="292"/>
      <c r="N43" s="292"/>
      <c r="O43" s="292"/>
      <c r="P43" s="292"/>
      <c r="Q43" s="292"/>
      <c r="R43" s="50">
        <v>4500048078</v>
      </c>
      <c r="S43" s="54">
        <v>43433</v>
      </c>
      <c r="T43" s="50" t="s">
        <v>216</v>
      </c>
      <c r="U43" s="50" t="s">
        <v>214</v>
      </c>
      <c r="V43" s="55">
        <v>10000000</v>
      </c>
      <c r="W43" s="12">
        <f>+W51</f>
        <v>2016050000175</v>
      </c>
      <c r="X43" s="292"/>
      <c r="Y43" s="292"/>
      <c r="Z43" s="292"/>
      <c r="AA43" s="292"/>
      <c r="AB43" s="292"/>
      <c r="AC43" s="292"/>
      <c r="AD43" s="50"/>
      <c r="AE43" s="292"/>
      <c r="AF43" s="50"/>
    </row>
    <row r="44" spans="1:32" ht="49.5" customHeight="1">
      <c r="B44" s="290">
        <v>26</v>
      </c>
      <c r="C44" s="50">
        <v>3500041196</v>
      </c>
      <c r="D44" s="54">
        <v>43424</v>
      </c>
      <c r="E44" s="55">
        <v>25000000</v>
      </c>
      <c r="F44" s="290" t="s">
        <v>125</v>
      </c>
      <c r="G44" s="290" t="s">
        <v>23</v>
      </c>
      <c r="H44" s="290">
        <v>4600009063</v>
      </c>
      <c r="I44" s="290">
        <v>9149</v>
      </c>
      <c r="J44" s="290" t="s">
        <v>786</v>
      </c>
      <c r="K44" s="290" t="s">
        <v>206</v>
      </c>
      <c r="L44" s="294">
        <v>56000000</v>
      </c>
      <c r="M44" s="293">
        <v>43434</v>
      </c>
      <c r="N44" s="293">
        <v>43434</v>
      </c>
      <c r="O44" s="293">
        <v>43455</v>
      </c>
      <c r="P44" s="290">
        <v>20</v>
      </c>
      <c r="Q44" s="290" t="s">
        <v>27</v>
      </c>
      <c r="R44" s="290">
        <v>4500048081</v>
      </c>
      <c r="S44" s="293">
        <v>43433</v>
      </c>
      <c r="T44" s="50" t="s">
        <v>165</v>
      </c>
      <c r="U44" s="50" t="s">
        <v>212</v>
      </c>
      <c r="V44" s="55">
        <v>5000000</v>
      </c>
      <c r="W44" s="12">
        <f>+W49</f>
        <v>2016050000169</v>
      </c>
      <c r="X44" s="290" t="s">
        <v>203</v>
      </c>
      <c r="Y44" s="290" t="s">
        <v>217</v>
      </c>
      <c r="Z44" s="290" t="s">
        <v>221</v>
      </c>
      <c r="AA44" s="290">
        <v>32275828</v>
      </c>
      <c r="AB44" s="290" t="s">
        <v>195</v>
      </c>
      <c r="AC44" s="290"/>
      <c r="AD44" s="50"/>
      <c r="AE44" s="227" t="s">
        <v>210</v>
      </c>
      <c r="AF44" s="50"/>
    </row>
    <row r="45" spans="1:32" ht="49.5" customHeight="1">
      <c r="B45" s="291"/>
      <c r="C45" s="50">
        <v>3500041028</v>
      </c>
      <c r="D45" s="54">
        <v>43402</v>
      </c>
      <c r="E45" s="55">
        <v>5000000</v>
      </c>
      <c r="F45" s="291"/>
      <c r="G45" s="291"/>
      <c r="H45" s="291"/>
      <c r="I45" s="291"/>
      <c r="J45" s="291"/>
      <c r="K45" s="291"/>
      <c r="L45" s="302"/>
      <c r="M45" s="291"/>
      <c r="N45" s="291"/>
      <c r="O45" s="291"/>
      <c r="P45" s="291"/>
      <c r="Q45" s="291"/>
      <c r="R45" s="292"/>
      <c r="S45" s="292"/>
      <c r="T45" s="50" t="s">
        <v>119</v>
      </c>
      <c r="U45" s="50" t="s">
        <v>211</v>
      </c>
      <c r="V45" s="55">
        <v>25000000</v>
      </c>
      <c r="W45" s="12">
        <f>+W48</f>
        <v>2016050000171</v>
      </c>
      <c r="X45" s="291"/>
      <c r="Y45" s="291"/>
      <c r="Z45" s="291"/>
      <c r="AA45" s="291"/>
      <c r="AB45" s="291"/>
      <c r="AC45" s="291"/>
      <c r="AD45" s="50"/>
      <c r="AE45" s="291"/>
      <c r="AF45" s="50"/>
    </row>
    <row r="46" spans="1:32" ht="49.5" customHeight="1">
      <c r="B46" s="292"/>
      <c r="C46" s="50">
        <v>3500041027</v>
      </c>
      <c r="D46" s="54">
        <v>43402</v>
      </c>
      <c r="E46" s="55">
        <v>15000000</v>
      </c>
      <c r="F46" s="292"/>
      <c r="G46" s="292"/>
      <c r="H46" s="292"/>
      <c r="I46" s="292"/>
      <c r="J46" s="292"/>
      <c r="K46" s="292"/>
      <c r="L46" s="295"/>
      <c r="M46" s="292"/>
      <c r="N46" s="292"/>
      <c r="O46" s="292"/>
      <c r="P46" s="292"/>
      <c r="Q46" s="292"/>
      <c r="R46" s="50">
        <v>4500048082</v>
      </c>
      <c r="S46" s="54">
        <v>43433</v>
      </c>
      <c r="T46" s="50" t="s">
        <v>215</v>
      </c>
      <c r="U46" s="50" t="s">
        <v>214</v>
      </c>
      <c r="V46" s="55">
        <v>15000000</v>
      </c>
      <c r="W46" s="12">
        <f>+W51</f>
        <v>2016050000175</v>
      </c>
      <c r="X46" s="292"/>
      <c r="Y46" s="292"/>
      <c r="Z46" s="292"/>
      <c r="AA46" s="292"/>
      <c r="AB46" s="292"/>
      <c r="AC46" s="292"/>
      <c r="AD46" s="50"/>
      <c r="AE46" s="292"/>
      <c r="AF46" s="50"/>
    </row>
    <row r="47" spans="1:32" ht="105">
      <c r="B47" s="50">
        <v>27</v>
      </c>
      <c r="C47" s="50">
        <v>3500040989</v>
      </c>
      <c r="D47" s="54">
        <v>43395</v>
      </c>
      <c r="E47" s="55">
        <v>75000000</v>
      </c>
      <c r="F47" s="50" t="s">
        <v>125</v>
      </c>
      <c r="G47" s="50" t="s">
        <v>23</v>
      </c>
      <c r="H47" s="50">
        <v>4600009021</v>
      </c>
      <c r="I47" s="50">
        <v>9087</v>
      </c>
      <c r="J47" s="206" t="s">
        <v>785</v>
      </c>
      <c r="K47" s="50" t="s">
        <v>207</v>
      </c>
      <c r="L47" s="55">
        <v>66120000</v>
      </c>
      <c r="M47" s="54">
        <v>43430</v>
      </c>
      <c r="N47" s="54">
        <v>43431</v>
      </c>
      <c r="O47" s="54">
        <v>43448</v>
      </c>
      <c r="P47" s="50">
        <v>20</v>
      </c>
      <c r="Q47" s="50" t="s">
        <v>208</v>
      </c>
      <c r="R47" s="50">
        <v>4500048019</v>
      </c>
      <c r="S47" s="54">
        <v>43427</v>
      </c>
      <c r="T47" s="50" t="s">
        <v>119</v>
      </c>
      <c r="U47" s="50" t="s">
        <v>213</v>
      </c>
      <c r="V47" s="55">
        <v>66120000</v>
      </c>
      <c r="W47" s="50">
        <v>2016050000171</v>
      </c>
      <c r="X47" s="50" t="s">
        <v>222</v>
      </c>
      <c r="Y47" s="50">
        <v>8110388328</v>
      </c>
      <c r="Z47" s="50" t="s">
        <v>223</v>
      </c>
      <c r="AA47" s="50">
        <v>71773114</v>
      </c>
      <c r="AB47" s="50" t="s">
        <v>219</v>
      </c>
      <c r="AC47" s="50"/>
      <c r="AD47" s="50"/>
      <c r="AE47" s="32" t="s">
        <v>209</v>
      </c>
      <c r="AF47" s="50"/>
    </row>
    <row r="48" spans="1:32" ht="42" customHeight="1">
      <c r="B48" s="290">
        <v>28</v>
      </c>
      <c r="C48" s="50">
        <v>3500041207</v>
      </c>
      <c r="D48" s="54">
        <v>43426</v>
      </c>
      <c r="E48" s="55">
        <v>60456280</v>
      </c>
      <c r="F48" s="290" t="s">
        <v>125</v>
      </c>
      <c r="G48" s="290" t="s">
        <v>171</v>
      </c>
      <c r="H48" s="290">
        <f>+H22</f>
        <v>4600008125</v>
      </c>
      <c r="I48" s="290">
        <v>8112</v>
      </c>
      <c r="J48" s="290" t="s">
        <v>786</v>
      </c>
      <c r="K48" s="290" t="s">
        <v>110</v>
      </c>
      <c r="L48" s="294">
        <v>268894674</v>
      </c>
      <c r="M48" s="293">
        <v>43433</v>
      </c>
      <c r="N48" s="293">
        <v>43433</v>
      </c>
      <c r="O48" s="293">
        <v>43448</v>
      </c>
      <c r="P48" s="290">
        <f>+P22</f>
        <v>195</v>
      </c>
      <c r="Q48" s="290" t="s">
        <v>123</v>
      </c>
      <c r="R48" s="50">
        <v>4500048067</v>
      </c>
      <c r="S48" s="54">
        <v>43432</v>
      </c>
      <c r="T48" s="50" t="s">
        <v>119</v>
      </c>
      <c r="U48" s="50" t="s">
        <v>211</v>
      </c>
      <c r="V48" s="55">
        <v>57071259</v>
      </c>
      <c r="W48" s="13">
        <v>2016050000171</v>
      </c>
      <c r="X48" s="290" t="s">
        <v>148</v>
      </c>
      <c r="Y48" s="290" t="s">
        <v>149</v>
      </c>
      <c r="Z48" s="290" t="s">
        <v>150</v>
      </c>
      <c r="AA48" s="290">
        <v>15428120</v>
      </c>
      <c r="AB48" s="290" t="s">
        <v>151</v>
      </c>
      <c r="AC48" s="290"/>
      <c r="AD48" s="50"/>
      <c r="AE48" s="227" t="s">
        <v>122</v>
      </c>
      <c r="AF48" s="50"/>
    </row>
    <row r="49" spans="2:32" ht="42" customHeight="1">
      <c r="B49" s="291"/>
      <c r="C49" s="50">
        <v>3500041208</v>
      </c>
      <c r="D49" s="54">
        <v>43426</v>
      </c>
      <c r="E49" s="55">
        <v>46058394</v>
      </c>
      <c r="F49" s="291"/>
      <c r="G49" s="291"/>
      <c r="H49" s="291"/>
      <c r="I49" s="291"/>
      <c r="J49" s="291"/>
      <c r="K49" s="291"/>
      <c r="L49" s="302"/>
      <c r="M49" s="296"/>
      <c r="N49" s="296"/>
      <c r="O49" s="296"/>
      <c r="P49" s="291"/>
      <c r="Q49" s="291"/>
      <c r="R49" s="50">
        <v>4500048067</v>
      </c>
      <c r="S49" s="54">
        <v>43432</v>
      </c>
      <c r="T49" s="50" t="s">
        <v>165</v>
      </c>
      <c r="U49" s="50" t="s">
        <v>212</v>
      </c>
      <c r="V49" s="55">
        <v>3385021</v>
      </c>
      <c r="W49" s="13">
        <v>2016050000169</v>
      </c>
      <c r="X49" s="291"/>
      <c r="Y49" s="291"/>
      <c r="Z49" s="291"/>
      <c r="AA49" s="291"/>
      <c r="AB49" s="291"/>
      <c r="AC49" s="291"/>
      <c r="AD49" s="50"/>
      <c r="AE49" s="291"/>
      <c r="AF49" s="50"/>
    </row>
    <row r="50" spans="2:32" ht="42" customHeight="1">
      <c r="B50" s="291"/>
      <c r="C50" s="50">
        <v>3500041215</v>
      </c>
      <c r="D50" s="54">
        <v>43431</v>
      </c>
      <c r="E50" s="55">
        <v>8880000</v>
      </c>
      <c r="F50" s="291"/>
      <c r="G50" s="291"/>
      <c r="H50" s="291"/>
      <c r="I50" s="291"/>
      <c r="J50" s="291"/>
      <c r="K50" s="291"/>
      <c r="L50" s="302"/>
      <c r="M50" s="296"/>
      <c r="N50" s="296"/>
      <c r="O50" s="296"/>
      <c r="P50" s="291"/>
      <c r="Q50" s="291"/>
      <c r="R50" s="50">
        <v>4500048072</v>
      </c>
      <c r="S50" s="54">
        <v>43432</v>
      </c>
      <c r="T50" s="50" t="s">
        <v>119</v>
      </c>
      <c r="U50" s="50" t="s">
        <v>213</v>
      </c>
      <c r="V50" s="55">
        <v>81808742</v>
      </c>
      <c r="W50" s="13">
        <v>2016050000171</v>
      </c>
      <c r="X50" s="291"/>
      <c r="Y50" s="291"/>
      <c r="Z50" s="291"/>
      <c r="AA50" s="291"/>
      <c r="AB50" s="291"/>
      <c r="AC50" s="291"/>
      <c r="AD50" s="50"/>
      <c r="AE50" s="291"/>
      <c r="AF50" s="50"/>
    </row>
    <row r="51" spans="2:32" ht="42" customHeight="1">
      <c r="B51" s="291"/>
      <c r="C51" s="50">
        <v>3500040979</v>
      </c>
      <c r="D51" s="54">
        <v>43392</v>
      </c>
      <c r="E51" s="55">
        <v>30000000</v>
      </c>
      <c r="F51" s="291"/>
      <c r="G51" s="291"/>
      <c r="H51" s="291"/>
      <c r="I51" s="291"/>
      <c r="J51" s="291"/>
      <c r="K51" s="291"/>
      <c r="L51" s="302"/>
      <c r="M51" s="296"/>
      <c r="N51" s="296"/>
      <c r="O51" s="296"/>
      <c r="P51" s="291"/>
      <c r="Q51" s="291"/>
      <c r="R51" s="50">
        <v>4500048072</v>
      </c>
      <c r="S51" s="54">
        <v>43432</v>
      </c>
      <c r="T51" s="50" t="s">
        <v>215</v>
      </c>
      <c r="U51" s="50" t="s">
        <v>214</v>
      </c>
      <c r="V51" s="55">
        <v>3129652</v>
      </c>
      <c r="W51" s="13">
        <v>2016050000175</v>
      </c>
      <c r="X51" s="291"/>
      <c r="Y51" s="291"/>
      <c r="Z51" s="291"/>
      <c r="AA51" s="291"/>
      <c r="AB51" s="291"/>
      <c r="AC51" s="291"/>
      <c r="AD51" s="50"/>
      <c r="AE51" s="291"/>
      <c r="AF51" s="50"/>
    </row>
    <row r="52" spans="2:32" ht="32.25" customHeight="1">
      <c r="B52" s="291"/>
      <c r="C52" s="50">
        <v>3500040973</v>
      </c>
      <c r="D52" s="54">
        <v>43391</v>
      </c>
      <c r="E52" s="55">
        <v>23500000</v>
      </c>
      <c r="F52" s="291"/>
      <c r="G52" s="291"/>
      <c r="H52" s="291"/>
      <c r="I52" s="291"/>
      <c r="J52" s="291"/>
      <c r="K52" s="291"/>
      <c r="L52" s="302"/>
      <c r="M52" s="296"/>
      <c r="N52" s="296"/>
      <c r="O52" s="296"/>
      <c r="P52" s="291"/>
      <c r="Q52" s="291"/>
      <c r="R52" s="50">
        <v>4500048074</v>
      </c>
      <c r="S52" s="54">
        <v>43433</v>
      </c>
      <c r="T52" s="50" t="s">
        <v>228</v>
      </c>
      <c r="U52" s="50" t="s">
        <v>226</v>
      </c>
      <c r="V52" s="55">
        <v>100000000</v>
      </c>
      <c r="W52" s="13">
        <v>2016050000016</v>
      </c>
      <c r="X52" s="291"/>
      <c r="Y52" s="291"/>
      <c r="Z52" s="291"/>
      <c r="AA52" s="291"/>
      <c r="AB52" s="291"/>
      <c r="AC52" s="291"/>
      <c r="AD52" s="50"/>
      <c r="AE52" s="291"/>
      <c r="AF52" s="50"/>
    </row>
    <row r="53" spans="2:32" ht="29.25" customHeight="1">
      <c r="B53" s="292"/>
      <c r="C53" s="50">
        <v>3500041137</v>
      </c>
      <c r="D53" s="54">
        <v>43410</v>
      </c>
      <c r="E53" s="55">
        <v>100000000</v>
      </c>
      <c r="F53" s="292"/>
      <c r="G53" s="292"/>
      <c r="H53" s="292"/>
      <c r="I53" s="292"/>
      <c r="J53" s="292"/>
      <c r="K53" s="292"/>
      <c r="L53" s="295"/>
      <c r="M53" s="297"/>
      <c r="N53" s="297"/>
      <c r="O53" s="297"/>
      <c r="P53" s="292"/>
      <c r="Q53" s="292"/>
      <c r="R53" s="50">
        <v>4500048073</v>
      </c>
      <c r="S53" s="54">
        <v>43433</v>
      </c>
      <c r="T53" s="50" t="s">
        <v>227</v>
      </c>
      <c r="U53" s="50" t="s">
        <v>225</v>
      </c>
      <c r="V53" s="43">
        <v>23500000</v>
      </c>
      <c r="W53" s="13">
        <v>2016050000291</v>
      </c>
      <c r="X53" s="292"/>
      <c r="Y53" s="292"/>
      <c r="Z53" s="292"/>
      <c r="AA53" s="292"/>
      <c r="AB53" s="292"/>
      <c r="AC53" s="292"/>
      <c r="AD53" s="50"/>
      <c r="AE53" s="292"/>
      <c r="AF53" s="50"/>
    </row>
    <row r="55" spans="2:32">
      <c r="V55" s="47"/>
    </row>
    <row r="57" spans="2:32">
      <c r="U57" s="48"/>
    </row>
  </sheetData>
  <protectedRanges>
    <protectedRange sqref="H16" name="Rango1"/>
    <protectedRange sqref="K16" name="Rango1_1"/>
  </protectedRanges>
  <autoFilter ref="B1:AF1"/>
  <mergeCells count="232">
    <mergeCell ref="Z2:Z7"/>
    <mergeCell ref="AB38:AB39"/>
    <mergeCell ref="AC38:AC39"/>
    <mergeCell ref="AE38:AE39"/>
    <mergeCell ref="X26:X27"/>
    <mergeCell ref="Y26:Y27"/>
    <mergeCell ref="Z26:Z27"/>
    <mergeCell ref="AA26:AA27"/>
    <mergeCell ref="AE26:AE27"/>
    <mergeCell ref="X32:X34"/>
    <mergeCell ref="Y32:Y34"/>
    <mergeCell ref="Z32:Z34"/>
    <mergeCell ref="AA32:AA34"/>
    <mergeCell ref="AB32:AB34"/>
    <mergeCell ref="AC32:AC34"/>
    <mergeCell ref="AE32:AE34"/>
    <mergeCell ref="AB35:AB36"/>
    <mergeCell ref="AC35:AC36"/>
    <mergeCell ref="AE35:AE36"/>
    <mergeCell ref="Z35:Z36"/>
    <mergeCell ref="AA35:AA36"/>
    <mergeCell ref="AE13:AE15"/>
    <mergeCell ref="AA2:AA7"/>
    <mergeCell ref="AB2:AB7"/>
    <mergeCell ref="H13:H15"/>
    <mergeCell ref="X13:X15"/>
    <mergeCell ref="I13:I15"/>
    <mergeCell ref="AE2:AE7"/>
    <mergeCell ref="Y2:Y7"/>
    <mergeCell ref="R2:R7"/>
    <mergeCell ref="S2:S7"/>
    <mergeCell ref="C2:C7"/>
    <mergeCell ref="D2:D7"/>
    <mergeCell ref="E4:E5"/>
    <mergeCell ref="E2:E3"/>
    <mergeCell ref="F2:F7"/>
    <mergeCell ref="T2:T3"/>
    <mergeCell ref="T4:T5"/>
    <mergeCell ref="U2:U3"/>
    <mergeCell ref="W2:W3"/>
    <mergeCell ref="U4:U5"/>
    <mergeCell ref="W4:W5"/>
    <mergeCell ref="I2:I7"/>
    <mergeCell ref="G2:G7"/>
    <mergeCell ref="H2:H7"/>
    <mergeCell ref="AC2:AC7"/>
    <mergeCell ref="N2:N7"/>
    <mergeCell ref="O2:O7"/>
    <mergeCell ref="Z13:Z15"/>
    <mergeCell ref="AB13:AB15"/>
    <mergeCell ref="AA13:AA15"/>
    <mergeCell ref="AC13:AC15"/>
    <mergeCell ref="AE8:AE12"/>
    <mergeCell ref="U11:U12"/>
    <mergeCell ref="W11:W12"/>
    <mergeCell ref="T11:T12"/>
    <mergeCell ref="T8:T9"/>
    <mergeCell ref="V8:V9"/>
    <mergeCell ref="V10:V12"/>
    <mergeCell ref="AC8:AC12"/>
    <mergeCell ref="AA8:AA12"/>
    <mergeCell ref="AB8:AB12"/>
    <mergeCell ref="X2:X7"/>
    <mergeCell ref="V2:V3"/>
    <mergeCell ref="V4:V5"/>
    <mergeCell ref="M2:M7"/>
    <mergeCell ref="I8:I12"/>
    <mergeCell ref="K13:K15"/>
    <mergeCell ref="Y13:Y15"/>
    <mergeCell ref="L13:L15"/>
    <mergeCell ref="M13:M15"/>
    <mergeCell ref="P13:P15"/>
    <mergeCell ref="Q13:Q15"/>
    <mergeCell ref="R8:R12"/>
    <mergeCell ref="S8:S12"/>
    <mergeCell ref="X8:X12"/>
    <mergeCell ref="Y8:Y12"/>
    <mergeCell ref="U8:U9"/>
    <mergeCell ref="W8:W9"/>
    <mergeCell ref="J8:J12"/>
    <mergeCell ref="P2:P7"/>
    <mergeCell ref="Q2:Q7"/>
    <mergeCell ref="J13:J15"/>
    <mergeCell ref="J2:J3"/>
    <mergeCell ref="N13:N15"/>
    <mergeCell ref="O13:O15"/>
    <mergeCell ref="B2:B7"/>
    <mergeCell ref="B13:B15"/>
    <mergeCell ref="Z8:Z12"/>
    <mergeCell ref="M8:M12"/>
    <mergeCell ref="N8:N12"/>
    <mergeCell ref="O8:O12"/>
    <mergeCell ref="P8:P12"/>
    <mergeCell ref="Q8:Q12"/>
    <mergeCell ref="F8:F12"/>
    <mergeCell ref="G8:G12"/>
    <mergeCell ref="H8:H12"/>
    <mergeCell ref="K8:K12"/>
    <mergeCell ref="L8:L12"/>
    <mergeCell ref="K2:K7"/>
    <mergeCell ref="L2:L7"/>
    <mergeCell ref="B8:B12"/>
    <mergeCell ref="F13:F15"/>
    <mergeCell ref="G13:G15"/>
    <mergeCell ref="C10:C12"/>
    <mergeCell ref="D10:D12"/>
    <mergeCell ref="E10:E12"/>
    <mergeCell ref="C8:C9"/>
    <mergeCell ref="D8:D9"/>
    <mergeCell ref="E8:E9"/>
    <mergeCell ref="B38:B39"/>
    <mergeCell ref="P35:P36"/>
    <mergeCell ref="Q35:Q36"/>
    <mergeCell ref="L26:L27"/>
    <mergeCell ref="M26:M27"/>
    <mergeCell ref="N26:N27"/>
    <mergeCell ref="O26:O27"/>
    <mergeCell ref="P26:P27"/>
    <mergeCell ref="B26:B27"/>
    <mergeCell ref="K26:K27"/>
    <mergeCell ref="F26:F27"/>
    <mergeCell ref="G26:G27"/>
    <mergeCell ref="H26:H27"/>
    <mergeCell ref="I26:I27"/>
    <mergeCell ref="B35:B36"/>
    <mergeCell ref="F35:F36"/>
    <mergeCell ref="G35:G36"/>
    <mergeCell ref="H35:H36"/>
    <mergeCell ref="I35:I36"/>
    <mergeCell ref="K35:K36"/>
    <mergeCell ref="L35:L36"/>
    <mergeCell ref="M35:M36"/>
    <mergeCell ref="N35:N36"/>
    <mergeCell ref="E35:E36"/>
    <mergeCell ref="B32:B34"/>
    <mergeCell ref="F32:F34"/>
    <mergeCell ref="G32:G34"/>
    <mergeCell ref="H32:H34"/>
    <mergeCell ref="I32:I34"/>
    <mergeCell ref="K32:K34"/>
    <mergeCell ref="L32:L34"/>
    <mergeCell ref="M32:M34"/>
    <mergeCell ref="N32:N34"/>
    <mergeCell ref="J32:J34"/>
    <mergeCell ref="F38:F39"/>
    <mergeCell ref="G38:G39"/>
    <mergeCell ref="H38:H39"/>
    <mergeCell ref="I38:I39"/>
    <mergeCell ref="K38:K39"/>
    <mergeCell ref="L38:L39"/>
    <mergeCell ref="M38:M39"/>
    <mergeCell ref="N38:N39"/>
    <mergeCell ref="B48:B53"/>
    <mergeCell ref="F48:F53"/>
    <mergeCell ref="G48:G53"/>
    <mergeCell ref="H48:H53"/>
    <mergeCell ref="I48:I53"/>
    <mergeCell ref="K48:K53"/>
    <mergeCell ref="L48:L53"/>
    <mergeCell ref="M48:M53"/>
    <mergeCell ref="N48:N53"/>
    <mergeCell ref="J42:J43"/>
    <mergeCell ref="J44:J46"/>
    <mergeCell ref="J48:J53"/>
    <mergeCell ref="G42:G43"/>
    <mergeCell ref="B42:B43"/>
    <mergeCell ref="H42:H43"/>
    <mergeCell ref="I42:I43"/>
    <mergeCell ref="B44:B46"/>
    <mergeCell ref="G44:G46"/>
    <mergeCell ref="F44:F46"/>
    <mergeCell ref="H44:H46"/>
    <mergeCell ref="I44:I46"/>
    <mergeCell ref="K44:K46"/>
    <mergeCell ref="L44:L46"/>
    <mergeCell ref="M44:M46"/>
    <mergeCell ref="N44:N46"/>
    <mergeCell ref="X38:X39"/>
    <mergeCell ref="Y38:Y39"/>
    <mergeCell ref="AE48:AE53"/>
    <mergeCell ref="X48:X53"/>
    <mergeCell ref="Y48:Y53"/>
    <mergeCell ref="Z48:Z53"/>
    <mergeCell ref="AA48:AA53"/>
    <mergeCell ref="AB48:AB53"/>
    <mergeCell ref="AC48:AC53"/>
    <mergeCell ref="AE44:AE46"/>
    <mergeCell ref="AC42:AC43"/>
    <mergeCell ref="AE42:AE43"/>
    <mergeCell ref="X44:X46"/>
    <mergeCell ref="X42:X43"/>
    <mergeCell ref="Y42:Y43"/>
    <mergeCell ref="Z44:Z46"/>
    <mergeCell ref="AA44:AA46"/>
    <mergeCell ref="AC44:AC46"/>
    <mergeCell ref="AA42:AA43"/>
    <mergeCell ref="Z42:Z43"/>
    <mergeCell ref="AB44:AB46"/>
    <mergeCell ref="AB42:AB43"/>
    <mergeCell ref="R44:R45"/>
    <mergeCell ref="S44:S45"/>
    <mergeCell ref="Y44:Y46"/>
    <mergeCell ref="O44:O46"/>
    <mergeCell ref="P44:P46"/>
    <mergeCell ref="Q44:Q46"/>
    <mergeCell ref="O42:O43"/>
    <mergeCell ref="P42:P43"/>
    <mergeCell ref="Q42:Q43"/>
    <mergeCell ref="J38:J39"/>
    <mergeCell ref="Q48:Q53"/>
    <mergeCell ref="N42:N43"/>
    <mergeCell ref="K42:K43"/>
    <mergeCell ref="L42:L43"/>
    <mergeCell ref="M42:M43"/>
    <mergeCell ref="J26:J27"/>
    <mergeCell ref="Z38:Z39"/>
    <mergeCell ref="AA38:AA39"/>
    <mergeCell ref="Q32:Q34"/>
    <mergeCell ref="O48:O53"/>
    <mergeCell ref="P48:P53"/>
    <mergeCell ref="Q26:Q27"/>
    <mergeCell ref="T26:T27"/>
    <mergeCell ref="U26:U27"/>
    <mergeCell ref="W26:W27"/>
    <mergeCell ref="O35:O36"/>
    <mergeCell ref="O38:O39"/>
    <mergeCell ref="P38:P39"/>
    <mergeCell ref="Q38:Q39"/>
    <mergeCell ref="O32:O34"/>
    <mergeCell ref="P32:P34"/>
    <mergeCell ref="X35:X36"/>
    <mergeCell ref="Y35:Y36"/>
  </mergeCells>
  <dataValidations disablePrompts="1" count="2">
    <dataValidation allowBlank="1" showInputMessage="1" showErrorMessage="1" promptTitle="Número de radicado" prompt="Ingrese el número del radicado resolución y/o carta de aceptación para los de mínima cuantía" sqref="H16"/>
    <dataValidation allowBlank="1" showInputMessage="1" showErrorMessage="1" errorTitle="Información incorrecta" error="Favor seleccione el mes de la lista" promptTitle="Descripción" prompt="Digite el objeto contractual" sqref="K16"/>
  </dataValidations>
  <hyperlinks>
    <hyperlink ref="AE8" r:id="rId1"/>
    <hyperlink ref="AE13" r:id="rId2"/>
    <hyperlink ref="AE2" r:id="rId3"/>
    <hyperlink ref="AE16" r:id="rId4"/>
    <hyperlink ref="AE23" r:id="rId5"/>
    <hyperlink ref="AE22" r:id="rId6"/>
    <hyperlink ref="AE19" r:id="rId7"/>
    <hyperlink ref="AE37" r:id="rId8"/>
    <hyperlink ref="AE32" r:id="rId9"/>
    <hyperlink ref="AE41" r:id="rId10"/>
    <hyperlink ref="AE40" r:id="rId11"/>
    <hyperlink ref="AE47" r:id="rId12"/>
    <hyperlink ref="AE44" r:id="rId13"/>
    <hyperlink ref="AE48" r:id="rId14"/>
    <hyperlink ref="AE42" r:id="rId15"/>
  </hyperlinks>
  <pageMargins left="0.7" right="0.7" top="0.75" bottom="0.75" header="0.3" footer="0.3"/>
  <pageSetup orientation="portrait" horizontalDpi="4294967295" verticalDpi="4294967295" r:id="rId16"/>
  <legacyDrawing r:id="rId1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5"/>
  <sheetViews>
    <sheetView topLeftCell="H1" zoomScale="85" zoomScaleNormal="85" workbookViewId="0">
      <pane ySplit="1" topLeftCell="A8" activePane="bottomLeft" state="frozen"/>
      <selection pane="bottomLeft" activeCell="J9" sqref="J9:J10"/>
    </sheetView>
  </sheetViews>
  <sheetFormatPr baseColWidth="10" defaultRowHeight="14.25"/>
  <cols>
    <col min="1" max="1" width="13.28515625" style="16" hidden="1" customWidth="1"/>
    <col min="2" max="2" width="9.5703125" style="16" bestFit="1" customWidth="1"/>
    <col min="3" max="3" width="14.7109375" style="16" bestFit="1" customWidth="1"/>
    <col min="4" max="4" width="17.85546875" style="16" bestFit="1" customWidth="1"/>
    <col min="5" max="5" width="17.85546875" style="33" bestFit="1" customWidth="1"/>
    <col min="6" max="6" width="19" style="16" bestFit="1" customWidth="1"/>
    <col min="7" max="7" width="17.28515625" style="16" bestFit="1" customWidth="1"/>
    <col min="8" max="9" width="14.140625" style="16" customWidth="1"/>
    <col min="10" max="10" width="24.7109375" style="16" customWidth="1"/>
    <col min="11" max="11" width="60.42578125" style="16" customWidth="1"/>
    <col min="12" max="12" width="17.28515625" style="33" bestFit="1" customWidth="1"/>
    <col min="13" max="13" width="19" style="16" bestFit="1" customWidth="1"/>
    <col min="14" max="14" width="13.28515625" style="16" bestFit="1" customWidth="1"/>
    <col min="15" max="15" width="18.42578125" style="16" bestFit="1" customWidth="1"/>
    <col min="16" max="16" width="16.28515625" style="16" bestFit="1" customWidth="1"/>
    <col min="17" max="17" width="18.42578125" style="16" bestFit="1" customWidth="1"/>
    <col min="18" max="18" width="13.42578125" style="16" customWidth="1"/>
    <col min="19" max="19" width="17.85546875" style="16" bestFit="1" customWidth="1"/>
    <col min="20" max="20" width="28.28515625" style="16" customWidth="1"/>
    <col min="21" max="21" width="36.42578125" style="16" customWidth="1"/>
    <col min="22" max="22" width="22.85546875" style="16" bestFit="1" customWidth="1"/>
    <col min="23" max="23" width="21.5703125" style="16" bestFit="1" customWidth="1"/>
    <col min="24" max="24" width="36" style="16" bestFit="1" customWidth="1"/>
    <col min="25" max="25" width="17.42578125" style="16" customWidth="1"/>
    <col min="26" max="26" width="36" style="16" bestFit="1" customWidth="1"/>
    <col min="27" max="27" width="12.7109375" style="16" bestFit="1" customWidth="1"/>
    <col min="28" max="28" width="23.85546875" style="16" bestFit="1" customWidth="1"/>
    <col min="29" max="29" width="39.140625" style="16" customWidth="1"/>
    <col min="30" max="30" width="15.7109375" style="177" hidden="1" customWidth="1"/>
    <col min="31" max="16384" width="11.42578125" style="16"/>
  </cols>
  <sheetData>
    <row r="1" spans="1:30" s="24" customFormat="1" ht="75">
      <c r="A1" s="17" t="s">
        <v>0</v>
      </c>
      <c r="B1" s="17" t="s">
        <v>29</v>
      </c>
      <c r="C1" s="17" t="s">
        <v>1</v>
      </c>
      <c r="D1" s="17" t="s">
        <v>2</v>
      </c>
      <c r="E1" s="18" t="s">
        <v>3</v>
      </c>
      <c r="F1" s="17" t="s">
        <v>4</v>
      </c>
      <c r="G1" s="17" t="s">
        <v>5</v>
      </c>
      <c r="H1" s="17" t="s">
        <v>6</v>
      </c>
      <c r="I1" s="17" t="s">
        <v>52</v>
      </c>
      <c r="J1" s="17" t="s">
        <v>784</v>
      </c>
      <c r="K1" s="17" t="s">
        <v>7</v>
      </c>
      <c r="L1" s="18" t="s">
        <v>8</v>
      </c>
      <c r="M1" s="19" t="s">
        <v>9</v>
      </c>
      <c r="N1" s="19" t="s">
        <v>10</v>
      </c>
      <c r="O1" s="19" t="s">
        <v>11</v>
      </c>
      <c r="P1" s="17" t="s">
        <v>12</v>
      </c>
      <c r="Q1" s="19" t="s">
        <v>13</v>
      </c>
      <c r="R1" s="17" t="s">
        <v>14</v>
      </c>
      <c r="S1" s="19" t="s">
        <v>15</v>
      </c>
      <c r="T1" s="19" t="s">
        <v>96</v>
      </c>
      <c r="U1" s="17" t="s">
        <v>16</v>
      </c>
      <c r="V1" s="17" t="s">
        <v>103</v>
      </c>
      <c r="W1" s="17" t="s">
        <v>25</v>
      </c>
      <c r="X1" s="17" t="s">
        <v>17</v>
      </c>
      <c r="Y1" s="17" t="s">
        <v>18</v>
      </c>
      <c r="Z1" s="17" t="s">
        <v>19</v>
      </c>
      <c r="AA1" s="20" t="s">
        <v>20</v>
      </c>
      <c r="AB1" s="21" t="s">
        <v>21</v>
      </c>
      <c r="AC1" s="22" t="s">
        <v>24</v>
      </c>
      <c r="AD1" s="23" t="s">
        <v>28</v>
      </c>
    </row>
    <row r="2" spans="1:30" s="24" customFormat="1" ht="99.75">
      <c r="A2" s="192"/>
      <c r="B2" s="179">
        <v>1</v>
      </c>
      <c r="C2" s="179">
        <v>3500041293</v>
      </c>
      <c r="D2" s="58">
        <v>43469</v>
      </c>
      <c r="E2" s="59">
        <v>150000000</v>
      </c>
      <c r="F2" s="179" t="s">
        <v>87</v>
      </c>
      <c r="G2" s="179" t="s">
        <v>23</v>
      </c>
      <c r="H2" s="179">
        <v>4600009185</v>
      </c>
      <c r="I2" s="179"/>
      <c r="J2" s="207" t="s">
        <v>785</v>
      </c>
      <c r="K2" s="179" t="s">
        <v>230</v>
      </c>
      <c r="L2" s="186">
        <v>150000000</v>
      </c>
      <c r="M2" s="60">
        <v>43487</v>
      </c>
      <c r="N2" s="60">
        <v>43487</v>
      </c>
      <c r="O2" s="60">
        <v>43812</v>
      </c>
      <c r="P2" s="179">
        <v>300</v>
      </c>
      <c r="Q2" s="60" t="s">
        <v>27</v>
      </c>
      <c r="R2" s="179"/>
      <c r="S2" s="60"/>
      <c r="T2" s="60" t="s">
        <v>97</v>
      </c>
      <c r="U2" s="179" t="s">
        <v>231</v>
      </c>
      <c r="V2" s="59">
        <v>150000000</v>
      </c>
      <c r="W2" s="179"/>
      <c r="X2" s="179"/>
      <c r="Y2" s="179"/>
      <c r="Z2" s="179"/>
      <c r="AA2" s="61"/>
      <c r="AB2" s="62" t="s">
        <v>711</v>
      </c>
      <c r="AC2" s="184"/>
      <c r="AD2" s="63"/>
    </row>
    <row r="3" spans="1:30" s="24" customFormat="1" ht="128.25">
      <c r="A3" s="192"/>
      <c r="B3" s="179">
        <v>2</v>
      </c>
      <c r="C3" s="179">
        <v>3500041290</v>
      </c>
      <c r="D3" s="58">
        <v>43469</v>
      </c>
      <c r="E3" s="59">
        <v>150000000</v>
      </c>
      <c r="F3" s="179" t="s">
        <v>87</v>
      </c>
      <c r="G3" s="179" t="s">
        <v>23</v>
      </c>
      <c r="H3" s="179">
        <v>4600009190</v>
      </c>
      <c r="I3" s="179"/>
      <c r="J3" s="207" t="s">
        <v>785</v>
      </c>
      <c r="K3" s="179" t="s">
        <v>232</v>
      </c>
      <c r="L3" s="186">
        <v>150000000</v>
      </c>
      <c r="M3" s="60">
        <v>43542</v>
      </c>
      <c r="N3" s="60">
        <v>43542</v>
      </c>
      <c r="O3" s="60">
        <v>43812</v>
      </c>
      <c r="P3" s="179">
        <v>300</v>
      </c>
      <c r="Q3" s="60" t="s">
        <v>27</v>
      </c>
      <c r="R3" s="179"/>
      <c r="S3" s="60"/>
      <c r="T3" s="60" t="s">
        <v>97</v>
      </c>
      <c r="U3" s="179" t="s">
        <v>231</v>
      </c>
      <c r="V3" s="59">
        <v>150000000</v>
      </c>
      <c r="W3" s="179"/>
      <c r="X3" s="179"/>
      <c r="Y3" s="179"/>
      <c r="Z3" s="179"/>
      <c r="AA3" s="61"/>
      <c r="AB3" s="62" t="s">
        <v>712</v>
      </c>
      <c r="AC3" s="184"/>
      <c r="AD3" s="63"/>
    </row>
    <row r="4" spans="1:30" s="24" customFormat="1" ht="71.25">
      <c r="A4" s="192"/>
      <c r="B4" s="179">
        <v>3</v>
      </c>
      <c r="C4" s="179"/>
      <c r="D4" s="179"/>
      <c r="E4" s="59">
        <v>10000000</v>
      </c>
      <c r="F4" s="179"/>
      <c r="G4" s="179"/>
      <c r="H4" s="179"/>
      <c r="I4" s="179"/>
      <c r="J4" s="207" t="s">
        <v>785</v>
      </c>
      <c r="K4" s="179" t="s">
        <v>233</v>
      </c>
      <c r="L4" s="186"/>
      <c r="M4" s="60"/>
      <c r="N4" s="60"/>
      <c r="O4" s="60"/>
      <c r="P4" s="179"/>
      <c r="Q4" s="60"/>
      <c r="R4" s="179"/>
      <c r="S4" s="60"/>
      <c r="T4" s="60"/>
      <c r="U4" s="179"/>
      <c r="V4" s="59"/>
      <c r="W4" s="179"/>
      <c r="X4" s="179"/>
      <c r="Y4" s="179"/>
      <c r="Z4" s="179"/>
      <c r="AA4" s="61"/>
      <c r="AB4" s="62"/>
      <c r="AC4" s="184"/>
      <c r="AD4" s="63"/>
    </row>
    <row r="5" spans="1:30" s="24" customFormat="1" ht="71.25">
      <c r="A5" s="192"/>
      <c r="B5" s="179">
        <v>4</v>
      </c>
      <c r="C5" s="179"/>
      <c r="D5" s="179"/>
      <c r="E5" s="59">
        <v>18000000</v>
      </c>
      <c r="F5" s="179"/>
      <c r="G5" s="179"/>
      <c r="H5" s="179"/>
      <c r="I5" s="179"/>
      <c r="J5" s="207" t="s">
        <v>785</v>
      </c>
      <c r="K5" s="179" t="s">
        <v>234</v>
      </c>
      <c r="L5" s="186"/>
      <c r="M5" s="60"/>
      <c r="N5" s="60"/>
      <c r="O5" s="60"/>
      <c r="P5" s="179"/>
      <c r="Q5" s="60"/>
      <c r="R5" s="179"/>
      <c r="S5" s="60"/>
      <c r="T5" s="60"/>
      <c r="U5" s="179"/>
      <c r="V5" s="59"/>
      <c r="W5" s="179"/>
      <c r="X5" s="179"/>
      <c r="Y5" s="179"/>
      <c r="Z5" s="179"/>
      <c r="AA5" s="61"/>
      <c r="AB5" s="62"/>
      <c r="AC5" s="184"/>
      <c r="AD5" s="63"/>
    </row>
    <row r="6" spans="1:30" s="24" customFormat="1" ht="71.25">
      <c r="A6" s="192"/>
      <c r="B6" s="179">
        <v>5</v>
      </c>
      <c r="C6" s="179"/>
      <c r="D6" s="179"/>
      <c r="E6" s="59">
        <v>60000000</v>
      </c>
      <c r="F6" s="179"/>
      <c r="G6" s="179"/>
      <c r="H6" s="179"/>
      <c r="I6" s="179"/>
      <c r="J6" s="207" t="s">
        <v>785</v>
      </c>
      <c r="K6" s="179" t="s">
        <v>235</v>
      </c>
      <c r="L6" s="186"/>
      <c r="M6" s="60"/>
      <c r="N6" s="60"/>
      <c r="O6" s="60"/>
      <c r="P6" s="179"/>
      <c r="Q6" s="60"/>
      <c r="R6" s="179"/>
      <c r="S6" s="60"/>
      <c r="T6" s="60"/>
      <c r="U6" s="179"/>
      <c r="V6" s="59"/>
      <c r="W6" s="179"/>
      <c r="X6" s="179"/>
      <c r="Y6" s="179"/>
      <c r="Z6" s="179"/>
      <c r="AA6" s="61"/>
      <c r="AB6" s="62"/>
      <c r="AC6" s="184"/>
      <c r="AD6" s="63"/>
    </row>
    <row r="7" spans="1:30" s="24" customFormat="1" ht="75.75" customHeight="1">
      <c r="A7" s="192"/>
      <c r="B7" s="179">
        <v>6</v>
      </c>
      <c r="C7" s="179">
        <v>30000039967</v>
      </c>
      <c r="D7" s="64">
        <v>43489</v>
      </c>
      <c r="E7" s="65">
        <v>37265220</v>
      </c>
      <c r="F7" s="14" t="s">
        <v>87</v>
      </c>
      <c r="G7" s="14"/>
      <c r="H7" s="14"/>
      <c r="I7" s="14"/>
      <c r="J7" s="14" t="s">
        <v>785</v>
      </c>
      <c r="K7" s="14" t="s">
        <v>236</v>
      </c>
      <c r="L7" s="66"/>
      <c r="M7" s="60"/>
      <c r="N7" s="60"/>
      <c r="O7" s="60"/>
      <c r="P7" s="179"/>
      <c r="Q7" s="60"/>
      <c r="R7" s="179"/>
      <c r="S7" s="60"/>
      <c r="T7" s="60" t="s">
        <v>97</v>
      </c>
      <c r="U7" s="179" t="s">
        <v>231</v>
      </c>
      <c r="V7" s="59">
        <v>37265220</v>
      </c>
      <c r="W7" s="179">
        <v>2016050000131</v>
      </c>
      <c r="X7" s="179"/>
      <c r="Y7" s="179"/>
      <c r="Z7" s="179"/>
      <c r="AA7" s="61"/>
      <c r="AB7" s="62"/>
      <c r="AC7" s="184"/>
      <c r="AD7" s="63"/>
    </row>
    <row r="8" spans="1:30" s="24" customFormat="1" ht="81.75" customHeight="1">
      <c r="A8" s="192"/>
      <c r="B8" s="179">
        <v>7</v>
      </c>
      <c r="C8" s="179"/>
      <c r="D8" s="14"/>
      <c r="E8" s="65">
        <v>20000000</v>
      </c>
      <c r="F8" s="23"/>
      <c r="G8" s="23"/>
      <c r="H8" s="23"/>
      <c r="I8" s="23"/>
      <c r="J8" s="207" t="s">
        <v>785</v>
      </c>
      <c r="K8" s="23" t="s">
        <v>237</v>
      </c>
      <c r="L8" s="66"/>
      <c r="M8" s="60"/>
      <c r="N8" s="60"/>
      <c r="O8" s="60"/>
      <c r="P8" s="179"/>
      <c r="Q8" s="60"/>
      <c r="R8" s="179"/>
      <c r="S8" s="60"/>
      <c r="T8" s="60"/>
      <c r="U8" s="179"/>
      <c r="V8" s="59"/>
      <c r="W8" s="179"/>
      <c r="X8" s="179"/>
      <c r="Y8" s="179"/>
      <c r="Z8" s="179"/>
      <c r="AA8" s="61"/>
      <c r="AB8" s="62"/>
      <c r="AC8" s="184"/>
      <c r="AD8" s="63"/>
    </row>
    <row r="9" spans="1:30" s="208" customFormat="1" ht="83.25" customHeight="1">
      <c r="B9" s="290">
        <v>8</v>
      </c>
      <c r="C9" s="290">
        <v>3500041626</v>
      </c>
      <c r="D9" s="293">
        <v>43490</v>
      </c>
      <c r="E9" s="294">
        <v>1442647000</v>
      </c>
      <c r="F9" s="290" t="s">
        <v>33</v>
      </c>
      <c r="G9" s="290" t="s">
        <v>23</v>
      </c>
      <c r="H9" s="290">
        <v>4600009201</v>
      </c>
      <c r="I9" s="330">
        <v>9252</v>
      </c>
      <c r="J9" s="298" t="s">
        <v>788</v>
      </c>
      <c r="K9" s="290" t="s">
        <v>238</v>
      </c>
      <c r="L9" s="294">
        <v>1769925534</v>
      </c>
      <c r="M9" s="293">
        <v>43503</v>
      </c>
      <c r="N9" s="293">
        <v>43507</v>
      </c>
      <c r="O9" s="293">
        <v>43719</v>
      </c>
      <c r="P9" s="290">
        <v>210</v>
      </c>
      <c r="Q9" s="290" t="s">
        <v>45</v>
      </c>
      <c r="R9" s="290">
        <v>4500048576</v>
      </c>
      <c r="S9" s="322">
        <v>43501</v>
      </c>
      <c r="T9" s="290" t="s">
        <v>97</v>
      </c>
      <c r="U9" s="298" t="s">
        <v>231</v>
      </c>
      <c r="V9" s="209">
        <v>1442647000</v>
      </c>
      <c r="W9" s="325">
        <v>2016050000131</v>
      </c>
      <c r="X9" s="290" t="s">
        <v>239</v>
      </c>
      <c r="Y9" s="290" t="s">
        <v>30</v>
      </c>
      <c r="Z9" s="290" t="s">
        <v>31</v>
      </c>
      <c r="AA9" s="290">
        <v>98575246</v>
      </c>
      <c r="AB9" s="290" t="s">
        <v>151</v>
      </c>
      <c r="AC9" s="227" t="s">
        <v>241</v>
      </c>
      <c r="AD9" s="210"/>
    </row>
    <row r="10" spans="1:30" ht="33" customHeight="1">
      <c r="B10" s="291"/>
      <c r="C10" s="291"/>
      <c r="D10" s="296"/>
      <c r="E10" s="295"/>
      <c r="F10" s="291"/>
      <c r="G10" s="291"/>
      <c r="H10" s="291"/>
      <c r="I10" s="323"/>
      <c r="J10" s="299"/>
      <c r="K10" s="291"/>
      <c r="L10" s="302"/>
      <c r="M10" s="296"/>
      <c r="N10" s="296"/>
      <c r="O10" s="296"/>
      <c r="P10" s="291"/>
      <c r="Q10" s="291"/>
      <c r="R10" s="291"/>
      <c r="S10" s="331"/>
      <c r="T10" s="292"/>
      <c r="U10" s="299"/>
      <c r="V10" s="172"/>
      <c r="W10" s="326"/>
      <c r="X10" s="291"/>
      <c r="Y10" s="291"/>
      <c r="Z10" s="291"/>
      <c r="AA10" s="291"/>
      <c r="AB10" s="291"/>
      <c r="AC10" s="261"/>
      <c r="AD10" s="25"/>
    </row>
    <row r="11" spans="1:30" ht="24.75" customHeight="1">
      <c r="B11" s="291"/>
      <c r="C11" s="291"/>
      <c r="D11" s="296"/>
      <c r="E11" s="171">
        <v>169005674</v>
      </c>
      <c r="F11" s="291"/>
      <c r="G11" s="291"/>
      <c r="H11" s="291"/>
      <c r="I11" s="323"/>
      <c r="J11" s="206" t="s">
        <v>786</v>
      </c>
      <c r="K11" s="291"/>
      <c r="L11" s="302"/>
      <c r="M11" s="296"/>
      <c r="N11" s="296"/>
      <c r="O11" s="296"/>
      <c r="P11" s="291"/>
      <c r="Q11" s="291"/>
      <c r="R11" s="291"/>
      <c r="S11" s="331"/>
      <c r="T11" s="290" t="s">
        <v>98</v>
      </c>
      <c r="U11" s="298" t="s">
        <v>242</v>
      </c>
      <c r="V11" s="171">
        <v>169005674</v>
      </c>
      <c r="W11" s="325">
        <v>2016050000173</v>
      </c>
      <c r="X11" s="291"/>
      <c r="Y11" s="291"/>
      <c r="Z11" s="291"/>
      <c r="AA11" s="291"/>
      <c r="AB11" s="291"/>
      <c r="AC11" s="261"/>
      <c r="AD11" s="25"/>
    </row>
    <row r="12" spans="1:30" ht="42.75">
      <c r="B12" s="291"/>
      <c r="C12" s="291"/>
      <c r="D12" s="296"/>
      <c r="E12" s="172"/>
      <c r="F12" s="291"/>
      <c r="G12" s="291"/>
      <c r="H12" s="291"/>
      <c r="I12" s="323"/>
      <c r="J12" s="206" t="s">
        <v>786</v>
      </c>
      <c r="K12" s="291"/>
      <c r="L12" s="302"/>
      <c r="M12" s="296"/>
      <c r="N12" s="296"/>
      <c r="O12" s="296"/>
      <c r="P12" s="291"/>
      <c r="Q12" s="291"/>
      <c r="R12" s="291"/>
      <c r="S12" s="331"/>
      <c r="T12" s="292"/>
      <c r="U12" s="299"/>
      <c r="V12" s="172"/>
      <c r="W12" s="326"/>
      <c r="X12" s="291"/>
      <c r="Y12" s="291"/>
      <c r="Z12" s="291"/>
      <c r="AA12" s="291"/>
      <c r="AB12" s="291"/>
      <c r="AC12" s="261"/>
      <c r="AD12" s="25"/>
    </row>
    <row r="13" spans="1:30" ht="42.75">
      <c r="B13" s="291"/>
      <c r="C13" s="291"/>
      <c r="D13" s="296"/>
      <c r="E13" s="182">
        <v>60000000</v>
      </c>
      <c r="F13" s="291"/>
      <c r="G13" s="291"/>
      <c r="H13" s="291"/>
      <c r="I13" s="323"/>
      <c r="J13" s="206" t="s">
        <v>786</v>
      </c>
      <c r="K13" s="291"/>
      <c r="L13" s="302"/>
      <c r="M13" s="296"/>
      <c r="N13" s="296"/>
      <c r="O13" s="296"/>
      <c r="P13" s="291"/>
      <c r="Q13" s="291"/>
      <c r="R13" s="291"/>
      <c r="S13" s="331"/>
      <c r="T13" s="177" t="s">
        <v>243</v>
      </c>
      <c r="U13" s="15" t="s">
        <v>88</v>
      </c>
      <c r="V13" s="182">
        <v>60000000</v>
      </c>
      <c r="W13" s="12">
        <v>2016050000171</v>
      </c>
      <c r="X13" s="291"/>
      <c r="Y13" s="291"/>
      <c r="Z13" s="291"/>
      <c r="AA13" s="291"/>
      <c r="AB13" s="291"/>
      <c r="AC13" s="261"/>
      <c r="AD13" s="25"/>
    </row>
    <row r="14" spans="1:30" ht="42.75">
      <c r="B14" s="291"/>
      <c r="C14" s="291"/>
      <c r="D14" s="296"/>
      <c r="E14" s="182">
        <v>52055091</v>
      </c>
      <c r="F14" s="291"/>
      <c r="G14" s="291"/>
      <c r="H14" s="291"/>
      <c r="I14" s="323"/>
      <c r="J14" s="206" t="s">
        <v>786</v>
      </c>
      <c r="K14" s="291"/>
      <c r="L14" s="302"/>
      <c r="M14" s="296"/>
      <c r="N14" s="296"/>
      <c r="O14" s="296"/>
      <c r="P14" s="291"/>
      <c r="Q14" s="291"/>
      <c r="R14" s="291"/>
      <c r="S14" s="331"/>
      <c r="T14" s="177" t="s">
        <v>244</v>
      </c>
      <c r="U14" s="14" t="s">
        <v>245</v>
      </c>
      <c r="V14" s="182">
        <v>52055091</v>
      </c>
      <c r="W14" s="180">
        <v>2016050000170</v>
      </c>
      <c r="X14" s="291"/>
      <c r="Y14" s="291"/>
      <c r="Z14" s="291"/>
      <c r="AA14" s="291"/>
      <c r="AB14" s="291"/>
      <c r="AC14" s="261"/>
      <c r="AD14" s="25"/>
    </row>
    <row r="15" spans="1:30" ht="42.75">
      <c r="B15" s="292"/>
      <c r="C15" s="292"/>
      <c r="D15" s="297"/>
      <c r="E15" s="182">
        <v>46217769</v>
      </c>
      <c r="F15" s="292"/>
      <c r="G15" s="292"/>
      <c r="H15" s="292"/>
      <c r="I15" s="324"/>
      <c r="J15" s="206" t="s">
        <v>786</v>
      </c>
      <c r="K15" s="292"/>
      <c r="L15" s="295"/>
      <c r="M15" s="297"/>
      <c r="N15" s="297"/>
      <c r="O15" s="297"/>
      <c r="P15" s="292"/>
      <c r="Q15" s="292"/>
      <c r="R15" s="292"/>
      <c r="S15" s="332"/>
      <c r="T15" s="175" t="s">
        <v>246</v>
      </c>
      <c r="U15" s="14" t="s">
        <v>247</v>
      </c>
      <c r="V15" s="182">
        <v>46217769</v>
      </c>
      <c r="W15" s="180">
        <v>2016050000169</v>
      </c>
      <c r="X15" s="292"/>
      <c r="Y15" s="292"/>
      <c r="Z15" s="292"/>
      <c r="AA15" s="292"/>
      <c r="AB15" s="292"/>
      <c r="AC15" s="262"/>
      <c r="AD15" s="25"/>
    </row>
    <row r="16" spans="1:30" ht="75">
      <c r="B16" s="177">
        <v>9</v>
      </c>
      <c r="C16" s="177">
        <v>3500041975</v>
      </c>
      <c r="D16" s="181">
        <v>43502</v>
      </c>
      <c r="E16" s="182">
        <v>700000000</v>
      </c>
      <c r="F16" s="177" t="s">
        <v>33</v>
      </c>
      <c r="G16" s="177" t="s">
        <v>23</v>
      </c>
      <c r="H16" s="23">
        <v>4600009452</v>
      </c>
      <c r="I16" s="177">
        <v>9388</v>
      </c>
      <c r="J16" s="206" t="s">
        <v>786</v>
      </c>
      <c r="K16" s="177" t="s">
        <v>248</v>
      </c>
      <c r="L16" s="182">
        <v>630000000</v>
      </c>
      <c r="M16" s="181">
        <v>43553</v>
      </c>
      <c r="N16" s="181">
        <v>43553</v>
      </c>
      <c r="O16" s="181">
        <v>43643</v>
      </c>
      <c r="P16" s="177">
        <v>90</v>
      </c>
      <c r="Q16" s="177" t="s">
        <v>713</v>
      </c>
      <c r="R16" s="177">
        <v>4500049133</v>
      </c>
      <c r="S16" s="181">
        <v>43551</v>
      </c>
      <c r="T16" s="177" t="s">
        <v>249</v>
      </c>
      <c r="U16" s="14" t="s">
        <v>250</v>
      </c>
      <c r="V16" s="182">
        <v>700000000</v>
      </c>
      <c r="W16" s="13">
        <v>2016050000175</v>
      </c>
      <c r="X16" s="177" t="s">
        <v>714</v>
      </c>
      <c r="Y16" s="177" t="s">
        <v>715</v>
      </c>
      <c r="Z16" s="177" t="s">
        <v>716</v>
      </c>
      <c r="AA16" s="177">
        <v>71644579</v>
      </c>
      <c r="AB16" s="177" t="s">
        <v>717</v>
      </c>
      <c r="AC16" s="32" t="s">
        <v>718</v>
      </c>
    </row>
    <row r="17" spans="2:30" ht="28.5" customHeight="1">
      <c r="B17" s="290">
        <v>10</v>
      </c>
      <c r="C17" s="177">
        <v>3500042453</v>
      </c>
      <c r="D17" s="181">
        <v>43553</v>
      </c>
      <c r="E17" s="182">
        <v>400000000</v>
      </c>
      <c r="F17" s="290" t="s">
        <v>719</v>
      </c>
      <c r="G17" s="290" t="s">
        <v>23</v>
      </c>
      <c r="H17" s="288">
        <v>4600009618</v>
      </c>
      <c r="I17" s="290">
        <v>9808</v>
      </c>
      <c r="J17" s="290" t="s">
        <v>786</v>
      </c>
      <c r="K17" s="290" t="s">
        <v>720</v>
      </c>
      <c r="L17" s="294">
        <v>2037284080</v>
      </c>
      <c r="M17" s="293">
        <v>43626</v>
      </c>
      <c r="N17" s="293">
        <v>43628</v>
      </c>
      <c r="O17" s="293">
        <v>43812</v>
      </c>
      <c r="P17" s="290">
        <f>7*30</f>
        <v>210</v>
      </c>
      <c r="Q17" s="290" t="s">
        <v>721</v>
      </c>
      <c r="R17" s="177">
        <v>4500049365</v>
      </c>
      <c r="S17" s="181">
        <v>43593</v>
      </c>
      <c r="T17" s="177" t="s">
        <v>243</v>
      </c>
      <c r="U17" s="15" t="s">
        <v>88</v>
      </c>
      <c r="V17" s="182">
        <v>404000000</v>
      </c>
      <c r="W17" s="12">
        <v>2016050000171</v>
      </c>
      <c r="X17" s="290" t="s">
        <v>722</v>
      </c>
      <c r="Y17" s="290" t="s">
        <v>38</v>
      </c>
      <c r="Z17" s="290" t="s">
        <v>723</v>
      </c>
      <c r="AA17" s="290">
        <v>2019196</v>
      </c>
      <c r="AB17" s="290" t="s">
        <v>240</v>
      </c>
      <c r="AC17" s="227" t="s">
        <v>724</v>
      </c>
    </row>
    <row r="18" spans="2:30" ht="27.75" customHeight="1">
      <c r="B18" s="291"/>
      <c r="C18" s="177">
        <v>3500042472</v>
      </c>
      <c r="D18" s="181">
        <v>43558</v>
      </c>
      <c r="E18" s="182">
        <v>313000000</v>
      </c>
      <c r="F18" s="291"/>
      <c r="G18" s="291"/>
      <c r="H18" s="333"/>
      <c r="I18" s="291"/>
      <c r="J18" s="291"/>
      <c r="K18" s="291"/>
      <c r="L18" s="302"/>
      <c r="M18" s="296"/>
      <c r="N18" s="296"/>
      <c r="O18" s="296"/>
      <c r="P18" s="291"/>
      <c r="Q18" s="291"/>
      <c r="R18" s="177">
        <v>4500096365</v>
      </c>
      <c r="S18" s="181">
        <v>43593</v>
      </c>
      <c r="T18" s="177" t="s">
        <v>725</v>
      </c>
      <c r="U18" s="15" t="s">
        <v>726</v>
      </c>
      <c r="V18" s="182">
        <v>313000000</v>
      </c>
      <c r="W18" s="12">
        <v>2016050000023</v>
      </c>
      <c r="X18" s="291"/>
      <c r="Y18" s="291"/>
      <c r="Z18" s="291"/>
      <c r="AA18" s="291"/>
      <c r="AB18" s="291"/>
      <c r="AC18" s="261"/>
    </row>
    <row r="19" spans="2:30" ht="27.75" customHeight="1">
      <c r="B19" s="291"/>
      <c r="C19" s="177">
        <v>3500042514</v>
      </c>
      <c r="D19" s="181">
        <v>43560</v>
      </c>
      <c r="E19" s="182">
        <v>100000000</v>
      </c>
      <c r="F19" s="291"/>
      <c r="G19" s="291"/>
      <c r="H19" s="333"/>
      <c r="I19" s="291"/>
      <c r="J19" s="291"/>
      <c r="K19" s="291"/>
      <c r="L19" s="302"/>
      <c r="M19" s="296"/>
      <c r="N19" s="296"/>
      <c r="O19" s="296"/>
      <c r="P19" s="291"/>
      <c r="Q19" s="291"/>
      <c r="R19" s="177">
        <v>4500049366</v>
      </c>
      <c r="S19" s="181">
        <v>43593</v>
      </c>
      <c r="T19" s="177" t="s">
        <v>727</v>
      </c>
      <c r="U19" s="15" t="s">
        <v>728</v>
      </c>
      <c r="V19" s="182">
        <v>100000000</v>
      </c>
      <c r="W19" s="12">
        <v>2016050000038</v>
      </c>
      <c r="X19" s="291"/>
      <c r="Y19" s="291"/>
      <c r="Z19" s="291"/>
      <c r="AA19" s="291"/>
      <c r="AB19" s="291"/>
      <c r="AC19" s="261"/>
    </row>
    <row r="20" spans="2:30" ht="28.5">
      <c r="B20" s="292"/>
      <c r="C20" s="177">
        <v>3500042476</v>
      </c>
      <c r="D20" s="181">
        <v>43558</v>
      </c>
      <c r="E20" s="182">
        <v>96000000</v>
      </c>
      <c r="F20" s="292"/>
      <c r="G20" s="292"/>
      <c r="H20" s="289"/>
      <c r="I20" s="292"/>
      <c r="J20" s="292"/>
      <c r="K20" s="292"/>
      <c r="L20" s="295"/>
      <c r="M20" s="297"/>
      <c r="N20" s="297"/>
      <c r="O20" s="297"/>
      <c r="P20" s="292"/>
      <c r="Q20" s="292"/>
      <c r="R20" s="177">
        <v>4500049367</v>
      </c>
      <c r="S20" s="181">
        <v>43593</v>
      </c>
      <c r="T20" s="177" t="s">
        <v>729</v>
      </c>
      <c r="U20" s="15" t="s">
        <v>730</v>
      </c>
      <c r="V20" s="182">
        <v>96000000</v>
      </c>
      <c r="W20" s="12">
        <v>2018003050079</v>
      </c>
      <c r="X20" s="292"/>
      <c r="Y20" s="292"/>
      <c r="Z20" s="292"/>
      <c r="AA20" s="292"/>
      <c r="AB20" s="292"/>
      <c r="AC20" s="262"/>
    </row>
    <row r="21" spans="2:30" s="187" customFormat="1" ht="28.5">
      <c r="B21" s="340">
        <v>11</v>
      </c>
      <c r="C21" s="340">
        <v>3500042695</v>
      </c>
      <c r="D21" s="334">
        <v>43606</v>
      </c>
      <c r="E21" s="190">
        <v>31815706</v>
      </c>
      <c r="F21" s="340" t="s">
        <v>170</v>
      </c>
      <c r="G21" s="340" t="s">
        <v>23</v>
      </c>
      <c r="H21" s="344">
        <v>4600010095</v>
      </c>
      <c r="I21" s="340">
        <v>9927</v>
      </c>
      <c r="J21" s="340" t="s">
        <v>785</v>
      </c>
      <c r="K21" s="340" t="s">
        <v>783</v>
      </c>
      <c r="L21" s="337">
        <v>282099635</v>
      </c>
      <c r="M21" s="334">
        <v>43676</v>
      </c>
      <c r="N21" s="334">
        <v>43676</v>
      </c>
      <c r="O21" s="334">
        <v>43812</v>
      </c>
      <c r="P21" s="340">
        <v>180</v>
      </c>
      <c r="Q21" s="340" t="s">
        <v>27</v>
      </c>
      <c r="R21" s="340">
        <v>450004990</v>
      </c>
      <c r="S21" s="334">
        <v>43665</v>
      </c>
      <c r="T21" s="188" t="s">
        <v>97</v>
      </c>
      <c r="U21" s="191" t="s">
        <v>231</v>
      </c>
      <c r="V21" s="190">
        <v>13915341</v>
      </c>
      <c r="W21" s="189">
        <v>2016050000165</v>
      </c>
      <c r="X21" s="340" t="s">
        <v>782</v>
      </c>
      <c r="Y21" s="340" t="s">
        <v>781</v>
      </c>
      <c r="Z21" s="340" t="s">
        <v>780</v>
      </c>
      <c r="AA21" s="340">
        <v>1214721102</v>
      </c>
      <c r="AB21" s="340" t="s">
        <v>779</v>
      </c>
      <c r="AC21" s="343" t="s">
        <v>778</v>
      </c>
      <c r="AD21" s="188"/>
    </row>
    <row r="22" spans="2:30" s="187" customFormat="1" ht="28.5" customHeight="1">
      <c r="B22" s="341"/>
      <c r="C22" s="341"/>
      <c r="D22" s="335"/>
      <c r="E22" s="190">
        <v>120000000</v>
      </c>
      <c r="F22" s="341"/>
      <c r="G22" s="341"/>
      <c r="H22" s="345"/>
      <c r="I22" s="341"/>
      <c r="J22" s="341"/>
      <c r="K22" s="341"/>
      <c r="L22" s="338"/>
      <c r="M22" s="335"/>
      <c r="N22" s="335"/>
      <c r="O22" s="335"/>
      <c r="P22" s="341"/>
      <c r="Q22" s="341"/>
      <c r="R22" s="341"/>
      <c r="S22" s="335"/>
      <c r="T22" s="340" t="s">
        <v>243</v>
      </c>
      <c r="U22" s="347" t="s">
        <v>88</v>
      </c>
      <c r="V22" s="337">
        <v>120000000</v>
      </c>
      <c r="W22" s="189">
        <v>2016050000171</v>
      </c>
      <c r="X22" s="341"/>
      <c r="Y22" s="341"/>
      <c r="Z22" s="341"/>
      <c r="AA22" s="341"/>
      <c r="AB22" s="341"/>
      <c r="AC22" s="341"/>
      <c r="AD22" s="188"/>
    </row>
    <row r="23" spans="2:30" s="187" customFormat="1" ht="28.5" customHeight="1">
      <c r="B23" s="341"/>
      <c r="C23" s="341"/>
      <c r="D23" s="335"/>
      <c r="E23" s="190">
        <v>20000000</v>
      </c>
      <c r="F23" s="341"/>
      <c r="G23" s="341"/>
      <c r="H23" s="345"/>
      <c r="I23" s="341"/>
      <c r="J23" s="341"/>
      <c r="K23" s="341"/>
      <c r="L23" s="338"/>
      <c r="M23" s="335"/>
      <c r="N23" s="335"/>
      <c r="O23" s="335"/>
      <c r="P23" s="341"/>
      <c r="Q23" s="341"/>
      <c r="R23" s="341"/>
      <c r="S23" s="335"/>
      <c r="T23" s="342"/>
      <c r="U23" s="348"/>
      <c r="V23" s="339"/>
      <c r="W23" s="189">
        <v>2016050000170</v>
      </c>
      <c r="X23" s="341"/>
      <c r="Y23" s="341"/>
      <c r="Z23" s="341"/>
      <c r="AA23" s="341"/>
      <c r="AB23" s="341"/>
      <c r="AC23" s="341"/>
      <c r="AD23" s="188"/>
    </row>
    <row r="24" spans="2:30" s="187" customFormat="1" ht="28.5">
      <c r="B24" s="341"/>
      <c r="C24" s="341"/>
      <c r="D24" s="335"/>
      <c r="E24" s="190">
        <v>66624368</v>
      </c>
      <c r="F24" s="341"/>
      <c r="G24" s="341"/>
      <c r="H24" s="345"/>
      <c r="I24" s="341"/>
      <c r="J24" s="341"/>
      <c r="K24" s="341"/>
      <c r="L24" s="338"/>
      <c r="M24" s="335"/>
      <c r="N24" s="335"/>
      <c r="O24" s="335"/>
      <c r="P24" s="341"/>
      <c r="Q24" s="341"/>
      <c r="R24" s="341"/>
      <c r="S24" s="335"/>
      <c r="T24" s="188" t="s">
        <v>249</v>
      </c>
      <c r="U24" s="191" t="s">
        <v>251</v>
      </c>
      <c r="V24" s="190">
        <v>66624368</v>
      </c>
      <c r="W24" s="189">
        <v>2016050000175</v>
      </c>
      <c r="X24" s="341"/>
      <c r="Y24" s="341"/>
      <c r="Z24" s="341"/>
      <c r="AA24" s="341"/>
      <c r="AB24" s="341"/>
      <c r="AC24" s="341"/>
      <c r="AD24" s="188"/>
    </row>
    <row r="25" spans="2:30" s="187" customFormat="1" ht="28.5">
      <c r="B25" s="342"/>
      <c r="C25" s="342"/>
      <c r="D25" s="336"/>
      <c r="E25" s="190">
        <v>81559926</v>
      </c>
      <c r="F25" s="342"/>
      <c r="G25" s="342"/>
      <c r="H25" s="346"/>
      <c r="I25" s="342"/>
      <c r="J25" s="342"/>
      <c r="K25" s="342"/>
      <c r="L25" s="339"/>
      <c r="M25" s="336"/>
      <c r="N25" s="336"/>
      <c r="O25" s="336"/>
      <c r="P25" s="342"/>
      <c r="Q25" s="342"/>
      <c r="R25" s="342"/>
      <c r="S25" s="336"/>
      <c r="T25" s="188" t="s">
        <v>246</v>
      </c>
      <c r="U25" s="191" t="s">
        <v>247</v>
      </c>
      <c r="V25" s="190">
        <v>81559926</v>
      </c>
      <c r="W25" s="189">
        <v>2016050000169</v>
      </c>
      <c r="X25" s="342"/>
      <c r="Y25" s="342"/>
      <c r="Z25" s="342"/>
      <c r="AA25" s="342"/>
      <c r="AB25" s="342"/>
      <c r="AC25" s="342"/>
      <c r="AD25" s="188"/>
    </row>
    <row r="26" spans="2:30" ht="58.5" customHeight="1">
      <c r="B26" s="177">
        <v>12</v>
      </c>
      <c r="C26" s="177">
        <v>3500042716</v>
      </c>
      <c r="D26" s="181">
        <v>43607</v>
      </c>
      <c r="E26" s="182">
        <v>32333237</v>
      </c>
      <c r="F26" s="177" t="s">
        <v>719</v>
      </c>
      <c r="G26" s="177" t="s">
        <v>23</v>
      </c>
      <c r="H26" s="23">
        <v>4600009758</v>
      </c>
      <c r="I26" s="177">
        <v>9935</v>
      </c>
      <c r="J26" s="206" t="s">
        <v>786</v>
      </c>
      <c r="K26" s="177" t="s">
        <v>731</v>
      </c>
      <c r="L26" s="182">
        <v>46222406</v>
      </c>
      <c r="M26" s="181">
        <v>43628</v>
      </c>
      <c r="N26" s="181">
        <v>43628</v>
      </c>
      <c r="O26" s="181">
        <v>43812</v>
      </c>
      <c r="P26" s="177">
        <v>120</v>
      </c>
      <c r="Q26" s="177" t="str">
        <f>+Q21</f>
        <v>DIRECTA</v>
      </c>
      <c r="R26" s="177">
        <v>4500049539</v>
      </c>
      <c r="S26" s="181">
        <v>43626</v>
      </c>
      <c r="T26" s="177" t="s">
        <v>243</v>
      </c>
      <c r="U26" s="14" t="s">
        <v>732</v>
      </c>
      <c r="V26" s="182">
        <v>32333237</v>
      </c>
      <c r="W26" s="13">
        <v>2016050000171</v>
      </c>
      <c r="X26" s="177" t="s">
        <v>733</v>
      </c>
      <c r="Y26" s="177" t="s">
        <v>734</v>
      </c>
      <c r="Z26" s="177" t="s">
        <v>735</v>
      </c>
      <c r="AA26" s="177">
        <v>3583926</v>
      </c>
      <c r="AB26" s="177" t="s">
        <v>736</v>
      </c>
      <c r="AC26" s="32" t="s">
        <v>737</v>
      </c>
    </row>
    <row r="27" spans="2:30" ht="45">
      <c r="B27" s="177">
        <v>13</v>
      </c>
      <c r="C27" s="177">
        <v>3500042714</v>
      </c>
      <c r="D27" s="181">
        <v>43607</v>
      </c>
      <c r="E27" s="182">
        <v>33290000</v>
      </c>
      <c r="F27" s="177" t="str">
        <f>+F26</f>
        <v>JUNIO</v>
      </c>
      <c r="G27" s="177" t="s">
        <v>23</v>
      </c>
      <c r="H27" s="23">
        <v>4600009759</v>
      </c>
      <c r="I27" s="177">
        <v>9938</v>
      </c>
      <c r="J27" s="206" t="s">
        <v>786</v>
      </c>
      <c r="K27" s="177" t="s">
        <v>738</v>
      </c>
      <c r="L27" s="182">
        <v>47410000</v>
      </c>
      <c r="M27" s="181">
        <v>43629</v>
      </c>
      <c r="N27" s="181">
        <v>43629</v>
      </c>
      <c r="O27" s="181">
        <v>43812</v>
      </c>
      <c r="P27" s="177">
        <f>30*5</f>
        <v>150</v>
      </c>
      <c r="Q27" s="177" t="str">
        <f>+Q26</f>
        <v>DIRECTA</v>
      </c>
      <c r="R27" s="177">
        <v>4500049540</v>
      </c>
      <c r="S27" s="181">
        <v>43626</v>
      </c>
      <c r="T27" s="177" t="s">
        <v>243</v>
      </c>
      <c r="U27" s="14" t="s">
        <v>732</v>
      </c>
      <c r="V27" s="182">
        <v>33290000</v>
      </c>
      <c r="W27" s="13">
        <v>201605000171</v>
      </c>
      <c r="X27" s="177" t="s">
        <v>534</v>
      </c>
      <c r="Y27" s="177" t="s">
        <v>535</v>
      </c>
      <c r="Z27" s="177" t="s">
        <v>739</v>
      </c>
      <c r="AA27" s="177">
        <v>8014053</v>
      </c>
      <c r="AB27" s="177" t="str">
        <f>+AB26</f>
        <v>MARÍA CONSUELO MESA</v>
      </c>
      <c r="AC27" s="32" t="s">
        <v>740</v>
      </c>
    </row>
    <row r="28" spans="2:30" ht="40.5" customHeight="1">
      <c r="B28" s="176">
        <v>14</v>
      </c>
      <c r="C28" s="177">
        <v>3500042715</v>
      </c>
      <c r="D28" s="181">
        <v>43607</v>
      </c>
      <c r="E28" s="182">
        <v>44000000</v>
      </c>
      <c r="F28" s="176" t="s">
        <v>719</v>
      </c>
      <c r="G28" s="176" t="s">
        <v>23</v>
      </c>
      <c r="H28" s="185">
        <v>4600009778</v>
      </c>
      <c r="I28" s="176">
        <v>9968</v>
      </c>
      <c r="J28" s="205" t="s">
        <v>786</v>
      </c>
      <c r="K28" s="176" t="s">
        <v>741</v>
      </c>
      <c r="L28" s="178">
        <v>69000000</v>
      </c>
      <c r="M28" s="183">
        <v>43641</v>
      </c>
      <c r="N28" s="183">
        <v>43641</v>
      </c>
      <c r="O28" s="183">
        <v>43812</v>
      </c>
      <c r="P28" s="176">
        <v>90</v>
      </c>
      <c r="Q28" s="176" t="str">
        <f>+Q27</f>
        <v>DIRECTA</v>
      </c>
      <c r="R28" s="177">
        <v>4500049565</v>
      </c>
      <c r="S28" s="181">
        <v>43628</v>
      </c>
      <c r="T28" s="177" t="str">
        <f>+T21</f>
        <v>Formación Tranversalidad Con Hechos</v>
      </c>
      <c r="U28" s="14" t="s">
        <v>742</v>
      </c>
      <c r="V28" s="182">
        <f>+E28</f>
        <v>44000000</v>
      </c>
      <c r="W28" s="13">
        <v>201605000131</v>
      </c>
      <c r="X28" s="176" t="s">
        <v>743</v>
      </c>
      <c r="Y28" s="176" t="s">
        <v>744</v>
      </c>
      <c r="Z28" s="176" t="s">
        <v>745</v>
      </c>
      <c r="AA28" s="176">
        <v>43789099</v>
      </c>
      <c r="AB28" s="176" t="str">
        <f>+AB27</f>
        <v>MARÍA CONSUELO MESA</v>
      </c>
      <c r="AC28" s="174" t="s">
        <v>746</v>
      </c>
    </row>
    <row r="29" spans="2:30" ht="45">
      <c r="B29" s="176">
        <v>15</v>
      </c>
      <c r="C29" s="177">
        <v>3500042755</v>
      </c>
      <c r="D29" s="181">
        <v>43614</v>
      </c>
      <c r="E29" s="182">
        <v>50664697</v>
      </c>
      <c r="F29" s="176" t="s">
        <v>719</v>
      </c>
      <c r="G29" s="176" t="s">
        <v>23</v>
      </c>
      <c r="H29" s="176">
        <v>4600009802</v>
      </c>
      <c r="I29" s="176">
        <v>9956</v>
      </c>
      <c r="J29" s="205" t="s">
        <v>786</v>
      </c>
      <c r="K29" s="176" t="s">
        <v>747</v>
      </c>
      <c r="L29" s="178">
        <v>59515542</v>
      </c>
      <c r="M29" s="183">
        <v>43636</v>
      </c>
      <c r="N29" s="183">
        <v>43636</v>
      </c>
      <c r="O29" s="183">
        <f>+O27</f>
        <v>43812</v>
      </c>
      <c r="P29" s="176">
        <f>30*5</f>
        <v>150</v>
      </c>
      <c r="Q29" s="176" t="str">
        <f>+Q27</f>
        <v>DIRECTA</v>
      </c>
      <c r="R29" s="177">
        <v>4500049590</v>
      </c>
      <c r="S29" s="181">
        <v>43630</v>
      </c>
      <c r="T29" s="177" t="str">
        <f>+T27</f>
        <v>Implementación de Seguridad Economica</v>
      </c>
      <c r="U29" s="177" t="str">
        <f>+U27</f>
        <v>A,16,10,1/1127/4-1011/330903000/07-0070/001</v>
      </c>
      <c r="V29" s="43">
        <f>+E29</f>
        <v>50664697</v>
      </c>
      <c r="W29" s="13">
        <f>+W27</f>
        <v>201605000171</v>
      </c>
      <c r="X29" s="176" t="s">
        <v>748</v>
      </c>
      <c r="Y29" s="176" t="s">
        <v>749</v>
      </c>
      <c r="Z29" s="176" t="s">
        <v>750</v>
      </c>
      <c r="AA29" s="176">
        <v>70556067</v>
      </c>
      <c r="AB29" s="176" t="str">
        <f>+AB27</f>
        <v>MARÍA CONSUELO MESA</v>
      </c>
      <c r="AC29" s="174" t="s">
        <v>751</v>
      </c>
    </row>
    <row r="30" spans="2:30" ht="28.5" customHeight="1">
      <c r="B30" s="290">
        <v>16</v>
      </c>
      <c r="C30" s="290">
        <v>3500042804</v>
      </c>
      <c r="D30" s="293">
        <v>43621</v>
      </c>
      <c r="E30" s="294">
        <v>26115000</v>
      </c>
      <c r="F30" s="290" t="s">
        <v>719</v>
      </c>
      <c r="G30" s="290" t="s">
        <v>23</v>
      </c>
      <c r="H30" s="290">
        <v>4600009803</v>
      </c>
      <c r="I30" s="290">
        <v>10043</v>
      </c>
      <c r="J30" s="204" t="s">
        <v>786</v>
      </c>
      <c r="K30" s="290" t="s">
        <v>752</v>
      </c>
      <c r="L30" s="294">
        <v>44695000</v>
      </c>
      <c r="M30" s="293">
        <v>43637</v>
      </c>
      <c r="N30" s="293">
        <v>43637</v>
      </c>
      <c r="O30" s="293">
        <f>+O29</f>
        <v>43812</v>
      </c>
      <c r="P30" s="290">
        <v>120</v>
      </c>
      <c r="Q30" s="290" t="str">
        <f>+Q29</f>
        <v>DIRECTA</v>
      </c>
      <c r="R30" s="290">
        <v>4500049592</v>
      </c>
      <c r="S30" s="293">
        <v>43630</v>
      </c>
      <c r="T30" s="177" t="s">
        <v>98</v>
      </c>
      <c r="U30" s="177" t="s">
        <v>753</v>
      </c>
      <c r="V30" s="43">
        <v>20000000</v>
      </c>
      <c r="W30" s="13">
        <v>2016050000173</v>
      </c>
      <c r="X30" s="290" t="s">
        <v>754</v>
      </c>
      <c r="Y30" s="290" t="s">
        <v>755</v>
      </c>
      <c r="Z30" s="290" t="s">
        <v>756</v>
      </c>
      <c r="AA30" s="290">
        <v>70581732</v>
      </c>
      <c r="AB30" s="290" t="s">
        <v>757</v>
      </c>
      <c r="AC30" s="227" t="s">
        <v>758</v>
      </c>
    </row>
    <row r="31" spans="2:30" ht="28.5">
      <c r="B31" s="292"/>
      <c r="C31" s="292"/>
      <c r="D31" s="297"/>
      <c r="E31" s="295"/>
      <c r="F31" s="292"/>
      <c r="G31" s="292"/>
      <c r="H31" s="292"/>
      <c r="I31" s="292"/>
      <c r="J31" s="205"/>
      <c r="K31" s="292"/>
      <c r="L31" s="295"/>
      <c r="M31" s="297"/>
      <c r="N31" s="297"/>
      <c r="O31" s="297"/>
      <c r="P31" s="292"/>
      <c r="Q31" s="292"/>
      <c r="R31" s="292"/>
      <c r="S31" s="297"/>
      <c r="T31" s="177" t="str">
        <f>+T29</f>
        <v>Implementación de Seguridad Economica</v>
      </c>
      <c r="U31" s="177" t="str">
        <f>+U29</f>
        <v>A,16,10,1/1127/4-1011/330903000/07-0070/001</v>
      </c>
      <c r="V31" s="43">
        <v>6115000</v>
      </c>
      <c r="W31" s="12">
        <f>+W29</f>
        <v>201605000171</v>
      </c>
      <c r="X31" s="292"/>
      <c r="Y31" s="292"/>
      <c r="Z31" s="292"/>
      <c r="AA31" s="292"/>
      <c r="AB31" s="292"/>
      <c r="AC31" s="292"/>
    </row>
    <row r="32" spans="2:30" ht="45">
      <c r="B32" s="177">
        <v>17</v>
      </c>
      <c r="C32" s="177">
        <v>3500042933</v>
      </c>
      <c r="D32" s="181">
        <v>43633</v>
      </c>
      <c r="E32" s="182">
        <v>33985000</v>
      </c>
      <c r="F32" s="43" t="s">
        <v>719</v>
      </c>
      <c r="G32" s="177" t="s">
        <v>23</v>
      </c>
      <c r="H32" s="177">
        <v>4600009875</v>
      </c>
      <c r="I32" s="177">
        <v>10091</v>
      </c>
      <c r="J32" s="206" t="s">
        <v>786</v>
      </c>
      <c r="K32" s="177" t="s">
        <v>759</v>
      </c>
      <c r="L32" s="182">
        <v>46085000</v>
      </c>
      <c r="M32" s="181">
        <v>43641</v>
      </c>
      <c r="N32" s="181">
        <v>43641</v>
      </c>
      <c r="O32" s="181">
        <v>43812</v>
      </c>
      <c r="P32" s="177">
        <f>30*5</f>
        <v>150</v>
      </c>
      <c r="Q32" s="177" t="str">
        <f>+Q29</f>
        <v>DIRECTA</v>
      </c>
      <c r="R32" s="177">
        <v>4500049669</v>
      </c>
      <c r="S32" s="181">
        <v>43641</v>
      </c>
      <c r="T32" s="177" t="str">
        <f>+T21</f>
        <v>Formación Tranversalidad Con Hechos</v>
      </c>
      <c r="U32" s="177" t="s">
        <v>742</v>
      </c>
      <c r="V32" s="182">
        <v>33985000</v>
      </c>
      <c r="W32" s="12">
        <v>201605000131</v>
      </c>
      <c r="X32" s="177" t="s">
        <v>760</v>
      </c>
      <c r="Y32" s="177" t="s">
        <v>761</v>
      </c>
      <c r="Z32" s="177" t="s">
        <v>762</v>
      </c>
      <c r="AA32" s="177">
        <v>70302818</v>
      </c>
      <c r="AB32" s="177" t="s">
        <v>240</v>
      </c>
      <c r="AC32" s="32" t="s">
        <v>763</v>
      </c>
    </row>
    <row r="33" spans="2:29" ht="57" customHeight="1">
      <c r="B33" s="290">
        <v>18</v>
      </c>
      <c r="C33" s="290">
        <v>3500043042</v>
      </c>
      <c r="D33" s="293">
        <v>43654</v>
      </c>
      <c r="E33" s="294">
        <v>200000000</v>
      </c>
      <c r="F33" s="349" t="s">
        <v>170</v>
      </c>
      <c r="G33" s="290" t="s">
        <v>765</v>
      </c>
      <c r="H33" s="290">
        <f>+H9</f>
        <v>4600009201</v>
      </c>
      <c r="I33" s="290">
        <f>+I9</f>
        <v>9252</v>
      </c>
      <c r="J33" s="290" t="s">
        <v>786</v>
      </c>
      <c r="K33" s="290" t="str">
        <f>+K9</f>
        <v>Realizar la fase de consolidación de los programas del plan de desarrollo: “Mujeres Pensando en Grande”, a través de un enfoque psicosocial que promueva la educación, el fomento de la salud en sus áreas física, mental, emocional, social y económica, la prevención de la enfermedad, el autocuidado, y garantice la atención integral de las mujeres para avanzar hacia el logro de la igualdad de género en el departamento de Antioquia”.</v>
      </c>
      <c r="L33" s="294">
        <f>+E33</f>
        <v>200000000</v>
      </c>
      <c r="M33" s="293">
        <f>+M9</f>
        <v>43503</v>
      </c>
      <c r="N33" s="293">
        <f>+N9</f>
        <v>43507</v>
      </c>
      <c r="O33" s="293">
        <f>+O9</f>
        <v>43719</v>
      </c>
      <c r="P33" s="290">
        <f>+P9</f>
        <v>210</v>
      </c>
      <c r="Q33" s="293" t="str">
        <f>+Q9</f>
        <v xml:space="preserve">DIRECTA </v>
      </c>
      <c r="R33" s="290">
        <v>4500049905</v>
      </c>
      <c r="S33" s="293">
        <v>43668</v>
      </c>
      <c r="T33" s="177" t="str">
        <f>+T32</f>
        <v>Formación Tranversalidad Con Hechos</v>
      </c>
      <c r="U33" s="177" t="s">
        <v>742</v>
      </c>
      <c r="V33" s="182">
        <v>22015000</v>
      </c>
      <c r="W33" s="12">
        <f>+W32</f>
        <v>201605000131</v>
      </c>
      <c r="X33" s="290" t="str">
        <f>+X9</f>
        <v>ESE HOSPITAL MENTAL DE ANTIOQUIA</v>
      </c>
      <c r="Y33" s="290" t="str">
        <f>+Y9</f>
        <v>890905166-8</v>
      </c>
      <c r="Z33" s="290" t="str">
        <f>+Z9</f>
        <v>ELKIN DE JESUS CARDONA ORTIZ</v>
      </c>
      <c r="AA33" s="290">
        <f>+AA9</f>
        <v>98575246</v>
      </c>
      <c r="AB33" s="290" t="s">
        <v>151</v>
      </c>
      <c r="AC33" s="227" t="s">
        <v>764</v>
      </c>
    </row>
    <row r="34" spans="2:29" ht="73.5" customHeight="1">
      <c r="B34" s="292"/>
      <c r="C34" s="292"/>
      <c r="D34" s="297"/>
      <c r="E34" s="295"/>
      <c r="F34" s="350"/>
      <c r="G34" s="292"/>
      <c r="H34" s="292"/>
      <c r="I34" s="292"/>
      <c r="J34" s="292"/>
      <c r="K34" s="292"/>
      <c r="L34" s="295"/>
      <c r="M34" s="297"/>
      <c r="N34" s="297"/>
      <c r="O34" s="297"/>
      <c r="P34" s="292"/>
      <c r="Q34" s="297"/>
      <c r="R34" s="292"/>
      <c r="S34" s="297"/>
      <c r="T34" s="177" t="str">
        <f>+T31</f>
        <v>Implementación de Seguridad Economica</v>
      </c>
      <c r="U34" s="177" t="s">
        <v>732</v>
      </c>
      <c r="V34" s="182">
        <v>177985000</v>
      </c>
      <c r="W34" s="12">
        <f>+W31</f>
        <v>201605000171</v>
      </c>
      <c r="X34" s="292"/>
      <c r="Y34" s="292"/>
      <c r="Z34" s="292"/>
      <c r="AA34" s="292"/>
      <c r="AB34" s="292"/>
      <c r="AC34" s="262"/>
    </row>
    <row r="35" spans="2:29" ht="41.25" customHeight="1">
      <c r="B35" s="290">
        <v>19</v>
      </c>
      <c r="C35" s="177">
        <v>3500042861</v>
      </c>
      <c r="D35" s="181">
        <v>43627</v>
      </c>
      <c r="E35" s="182">
        <v>80000000</v>
      </c>
      <c r="F35" s="290" t="s">
        <v>170</v>
      </c>
      <c r="G35" s="290" t="s">
        <v>23</v>
      </c>
      <c r="H35" s="290">
        <v>4600010082</v>
      </c>
      <c r="I35" s="290">
        <v>10106</v>
      </c>
      <c r="J35" s="290" t="s">
        <v>786</v>
      </c>
      <c r="K35" s="290" t="s">
        <v>777</v>
      </c>
      <c r="L35" s="294">
        <v>160000000</v>
      </c>
      <c r="M35" s="293">
        <v>43675</v>
      </c>
      <c r="N35" s="293">
        <v>43675</v>
      </c>
      <c r="O35" s="293">
        <v>43812</v>
      </c>
      <c r="P35" s="290">
        <f>5*30</f>
        <v>150</v>
      </c>
      <c r="Q35" s="290" t="s">
        <v>713</v>
      </c>
      <c r="R35" s="41">
        <v>4500049897</v>
      </c>
      <c r="S35" s="181">
        <v>43663</v>
      </c>
      <c r="T35" s="177" t="str">
        <f>+T30</f>
        <v>Implementación Educando en Igualdad en Antioquia</v>
      </c>
      <c r="U35" s="177" t="s">
        <v>753</v>
      </c>
      <c r="V35" s="182">
        <v>56000000</v>
      </c>
      <c r="W35" s="12">
        <f>+W30</f>
        <v>2016050000173</v>
      </c>
      <c r="X35" s="290" t="s">
        <v>152</v>
      </c>
      <c r="Y35" s="290" t="s">
        <v>776</v>
      </c>
      <c r="Z35" s="290" t="s">
        <v>775</v>
      </c>
      <c r="AA35" s="290">
        <v>3229684</v>
      </c>
      <c r="AB35" s="290" t="s">
        <v>774</v>
      </c>
      <c r="AC35" s="227" t="s">
        <v>718</v>
      </c>
    </row>
    <row r="36" spans="2:29" ht="39.75" customHeight="1">
      <c r="B36" s="292"/>
      <c r="C36" s="177">
        <v>3500042915</v>
      </c>
      <c r="D36" s="181">
        <v>43629</v>
      </c>
      <c r="E36" s="182">
        <f>+E35</f>
        <v>80000000</v>
      </c>
      <c r="F36" s="292"/>
      <c r="G36" s="292"/>
      <c r="H36" s="292"/>
      <c r="I36" s="292"/>
      <c r="J36" s="292"/>
      <c r="K36" s="292"/>
      <c r="L36" s="295"/>
      <c r="M36" s="292"/>
      <c r="N36" s="292"/>
      <c r="O36" s="292"/>
      <c r="P36" s="292"/>
      <c r="Q36" s="292"/>
      <c r="R36" s="41">
        <v>4500049898</v>
      </c>
      <c r="S36" s="181">
        <v>43663</v>
      </c>
      <c r="T36" s="177" t="s">
        <v>773</v>
      </c>
      <c r="U36" s="177" t="s">
        <v>772</v>
      </c>
      <c r="V36" s="182">
        <v>56000000</v>
      </c>
      <c r="W36" s="12">
        <v>2016050000111</v>
      </c>
      <c r="X36" s="292"/>
      <c r="Y36" s="292"/>
      <c r="Z36" s="292"/>
      <c r="AA36" s="292"/>
      <c r="AB36" s="292"/>
      <c r="AC36" s="292"/>
    </row>
    <row r="37" spans="2:29" ht="29.25" customHeight="1">
      <c r="B37" s="329">
        <v>20</v>
      </c>
      <c r="C37" s="177">
        <v>3500043118</v>
      </c>
      <c r="D37" s="181">
        <v>43668</v>
      </c>
      <c r="E37" s="182">
        <v>510712399</v>
      </c>
      <c r="F37" s="290" t="s">
        <v>190</v>
      </c>
      <c r="G37" s="290" t="s">
        <v>23</v>
      </c>
      <c r="H37" s="290">
        <v>4600010163</v>
      </c>
      <c r="I37" s="290">
        <v>10239</v>
      </c>
      <c r="J37" s="290" t="s">
        <v>786</v>
      </c>
      <c r="K37" s="290" t="s">
        <v>771</v>
      </c>
      <c r="L37" s="294">
        <v>1415242981.5599999</v>
      </c>
      <c r="M37" s="293">
        <v>43726</v>
      </c>
      <c r="N37" s="293">
        <v>43727</v>
      </c>
      <c r="O37" s="293">
        <v>43812</v>
      </c>
      <c r="P37" s="290">
        <v>90</v>
      </c>
      <c r="Q37" s="290" t="s">
        <v>123</v>
      </c>
      <c r="R37" s="177">
        <v>4500050164</v>
      </c>
      <c r="S37" s="181">
        <v>43725</v>
      </c>
      <c r="T37" s="177" t="s">
        <v>243</v>
      </c>
      <c r="U37" s="177" t="s">
        <v>732</v>
      </c>
      <c r="V37" s="182">
        <v>989287601</v>
      </c>
      <c r="W37" s="12">
        <v>2016050000171</v>
      </c>
      <c r="X37" s="290" t="s">
        <v>770</v>
      </c>
      <c r="Y37" s="290" t="s">
        <v>769</v>
      </c>
      <c r="Z37" s="290" t="s">
        <v>768</v>
      </c>
      <c r="AA37" s="290">
        <v>19083378</v>
      </c>
      <c r="AB37" s="290" t="s">
        <v>240</v>
      </c>
      <c r="AC37" s="227" t="s">
        <v>767</v>
      </c>
    </row>
    <row r="38" spans="2:29" ht="27.75" customHeight="1">
      <c r="B38" s="329"/>
      <c r="C38" s="177">
        <v>3500043117</v>
      </c>
      <c r="D38" s="181">
        <v>43668</v>
      </c>
      <c r="E38" s="182">
        <v>989287601</v>
      </c>
      <c r="F38" s="292"/>
      <c r="G38" s="292"/>
      <c r="H38" s="292"/>
      <c r="I38" s="292"/>
      <c r="J38" s="292"/>
      <c r="K38" s="292"/>
      <c r="L38" s="295"/>
      <c r="M38" s="292"/>
      <c r="N38" s="292"/>
      <c r="O38" s="292"/>
      <c r="P38" s="292"/>
      <c r="Q38" s="292"/>
      <c r="R38" s="177">
        <v>4500050166</v>
      </c>
      <c r="S38" s="181">
        <v>43725</v>
      </c>
      <c r="T38" s="177" t="s">
        <v>243</v>
      </c>
      <c r="U38" s="177" t="s">
        <v>88</v>
      </c>
      <c r="V38" s="182">
        <v>425955381</v>
      </c>
      <c r="W38" s="12">
        <v>2016050000171</v>
      </c>
      <c r="X38" s="292"/>
      <c r="Y38" s="292"/>
      <c r="Z38" s="292"/>
      <c r="AA38" s="292"/>
      <c r="AB38" s="292"/>
      <c r="AC38" s="292"/>
    </row>
    <row r="39" spans="2:29" ht="28.5" customHeight="1">
      <c r="B39" s="290">
        <v>21</v>
      </c>
      <c r="C39" s="290">
        <v>3500043224</v>
      </c>
      <c r="D39" s="294" t="s">
        <v>766</v>
      </c>
      <c r="E39" s="294">
        <v>247214503</v>
      </c>
      <c r="F39" s="290" t="s">
        <v>190</v>
      </c>
      <c r="G39" s="290" t="s">
        <v>765</v>
      </c>
      <c r="H39" s="290">
        <f>+H33</f>
        <v>4600009201</v>
      </c>
      <c r="I39" s="290">
        <f>+I33</f>
        <v>9252</v>
      </c>
      <c r="J39" s="290" t="s">
        <v>786</v>
      </c>
      <c r="K39" s="290" t="str">
        <f>+K33</f>
        <v>Realizar la fase de consolidación de los programas del plan de desarrollo: “Mujeres Pensando en Grande”, a través de un enfoque psicosocial que promueva la educación, el fomento de la salud en sus áreas física, mental, emocional, social y económica, la prevención de la enfermedad, el autocuidado, y garantice la atención integral de las mujeres para avanzar hacia el logro de la igualdad de género en el departamento de Antioquia”.</v>
      </c>
      <c r="L39" s="294">
        <v>2237331991</v>
      </c>
      <c r="M39" s="293">
        <f>+M33</f>
        <v>43503</v>
      </c>
      <c r="N39" s="293">
        <v>43507</v>
      </c>
      <c r="O39" s="293">
        <v>43780</v>
      </c>
      <c r="P39" s="290">
        <v>270</v>
      </c>
      <c r="Q39" s="290" t="s">
        <v>27</v>
      </c>
      <c r="R39" s="305">
        <v>4500050112</v>
      </c>
      <c r="S39" s="314">
        <v>43714</v>
      </c>
      <c r="T39" s="177" t="s">
        <v>97</v>
      </c>
      <c r="U39" s="177" t="s">
        <v>231</v>
      </c>
      <c r="V39" s="182">
        <v>20819503</v>
      </c>
      <c r="W39" s="12">
        <v>201605000131</v>
      </c>
      <c r="X39" s="305" t="str">
        <f>+X33</f>
        <v>ESE HOSPITAL MENTAL DE ANTIOQUIA</v>
      </c>
      <c r="Y39" s="305" t="str">
        <f>+Y33</f>
        <v>890905166-8</v>
      </c>
      <c r="Z39" s="305" t="str">
        <f>+Z33</f>
        <v>ELKIN DE JESUS CARDONA ORTIZ</v>
      </c>
      <c r="AA39" s="305">
        <f>+AA33</f>
        <v>98575246</v>
      </c>
      <c r="AB39" s="305" t="str">
        <f>+AB33</f>
        <v>DORA LUZ OSORIO</v>
      </c>
      <c r="AC39" s="328" t="s">
        <v>764</v>
      </c>
    </row>
    <row r="40" spans="2:29" ht="27.75" customHeight="1">
      <c r="B40" s="291"/>
      <c r="C40" s="291"/>
      <c r="D40" s="302"/>
      <c r="E40" s="302"/>
      <c r="F40" s="291"/>
      <c r="G40" s="291"/>
      <c r="H40" s="291"/>
      <c r="I40" s="291"/>
      <c r="J40" s="291"/>
      <c r="K40" s="291"/>
      <c r="L40" s="302"/>
      <c r="M40" s="296"/>
      <c r="N40" s="296"/>
      <c r="O40" s="296"/>
      <c r="P40" s="291"/>
      <c r="Q40" s="291"/>
      <c r="R40" s="305"/>
      <c r="S40" s="314"/>
      <c r="T40" s="177" t="s">
        <v>98</v>
      </c>
      <c r="U40" s="177" t="s">
        <v>242</v>
      </c>
      <c r="V40" s="182">
        <v>62734780</v>
      </c>
      <c r="W40" s="12">
        <v>2016050000173</v>
      </c>
      <c r="X40" s="305"/>
      <c r="Y40" s="305"/>
      <c r="Z40" s="305"/>
      <c r="AA40" s="305"/>
      <c r="AB40" s="305"/>
      <c r="AC40" s="305"/>
    </row>
    <row r="41" spans="2:29" ht="41.25" customHeight="1">
      <c r="B41" s="291"/>
      <c r="C41" s="291"/>
      <c r="D41" s="302"/>
      <c r="E41" s="302"/>
      <c r="F41" s="291"/>
      <c r="G41" s="291"/>
      <c r="H41" s="291"/>
      <c r="I41" s="291"/>
      <c r="J41" s="291"/>
      <c r="K41" s="291"/>
      <c r="L41" s="302"/>
      <c r="M41" s="296"/>
      <c r="N41" s="296"/>
      <c r="O41" s="296"/>
      <c r="P41" s="291"/>
      <c r="Q41" s="291"/>
      <c r="R41" s="305"/>
      <c r="S41" s="314"/>
      <c r="T41" s="177" t="s">
        <v>243</v>
      </c>
      <c r="U41" s="177" t="s">
        <v>88</v>
      </c>
      <c r="V41" s="182">
        <v>23660220</v>
      </c>
      <c r="W41" s="12">
        <v>2016050000171</v>
      </c>
      <c r="X41" s="305"/>
      <c r="Y41" s="305"/>
      <c r="Z41" s="305"/>
      <c r="AA41" s="305"/>
      <c r="AB41" s="305"/>
      <c r="AC41" s="305"/>
    </row>
    <row r="42" spans="2:29" ht="27" customHeight="1">
      <c r="B42" s="291"/>
      <c r="C42" s="291"/>
      <c r="D42" s="302"/>
      <c r="E42" s="302"/>
      <c r="F42" s="291"/>
      <c r="G42" s="291"/>
      <c r="H42" s="291"/>
      <c r="I42" s="291"/>
      <c r="J42" s="291"/>
      <c r="K42" s="291"/>
      <c r="L42" s="302"/>
      <c r="M42" s="296"/>
      <c r="N42" s="296"/>
      <c r="O42" s="296"/>
      <c r="P42" s="291"/>
      <c r="Q42" s="291"/>
      <c r="R42" s="305"/>
      <c r="S42" s="314"/>
      <c r="T42" s="177" t="s">
        <v>244</v>
      </c>
      <c r="U42" s="177" t="s">
        <v>245</v>
      </c>
      <c r="V42" s="182">
        <v>20000000</v>
      </c>
      <c r="W42" s="12">
        <v>2016050000170</v>
      </c>
      <c r="X42" s="305"/>
      <c r="Y42" s="305"/>
      <c r="Z42" s="305"/>
      <c r="AA42" s="305"/>
      <c r="AB42" s="305"/>
      <c r="AC42" s="305"/>
    </row>
    <row r="43" spans="2:29" ht="34.5" customHeight="1">
      <c r="B43" s="291"/>
      <c r="C43" s="292"/>
      <c r="D43" s="295"/>
      <c r="E43" s="295"/>
      <c r="F43" s="291"/>
      <c r="G43" s="291"/>
      <c r="H43" s="291"/>
      <c r="I43" s="291"/>
      <c r="J43" s="291"/>
      <c r="K43" s="291"/>
      <c r="L43" s="302"/>
      <c r="M43" s="296"/>
      <c r="N43" s="296"/>
      <c r="O43" s="296"/>
      <c r="P43" s="291"/>
      <c r="Q43" s="291"/>
      <c r="R43" s="305"/>
      <c r="S43" s="314"/>
      <c r="T43" s="177" t="s">
        <v>165</v>
      </c>
      <c r="U43" s="177" t="s">
        <v>247</v>
      </c>
      <c r="V43" s="182">
        <v>120000000</v>
      </c>
      <c r="W43" s="12">
        <v>2016050000169</v>
      </c>
      <c r="X43" s="305"/>
      <c r="Y43" s="305"/>
      <c r="Z43" s="305"/>
      <c r="AA43" s="305"/>
      <c r="AB43" s="305"/>
      <c r="AC43" s="305"/>
    </row>
    <row r="44" spans="2:29" ht="28.5">
      <c r="B44" s="291"/>
      <c r="C44" s="290">
        <v>3500043223</v>
      </c>
      <c r="D44" s="293">
        <v>43693</v>
      </c>
      <c r="E44" s="294">
        <v>20191954</v>
      </c>
      <c r="F44" s="291"/>
      <c r="G44" s="291"/>
      <c r="H44" s="291"/>
      <c r="I44" s="291"/>
      <c r="J44" s="291"/>
      <c r="K44" s="291"/>
      <c r="L44" s="302"/>
      <c r="M44" s="296"/>
      <c r="N44" s="296"/>
      <c r="O44" s="296"/>
      <c r="P44" s="291"/>
      <c r="Q44" s="291"/>
      <c r="R44" s="290">
        <v>4500050116</v>
      </c>
      <c r="S44" s="314">
        <v>43714</v>
      </c>
      <c r="T44" s="177" t="s">
        <v>98</v>
      </c>
      <c r="U44" s="177" t="s">
        <v>753</v>
      </c>
      <c r="V44" s="182">
        <v>10324465</v>
      </c>
      <c r="W44" s="12">
        <v>2016050000173</v>
      </c>
      <c r="X44" s="305"/>
      <c r="Y44" s="305"/>
      <c r="Z44" s="305"/>
      <c r="AA44" s="305"/>
      <c r="AB44" s="305"/>
      <c r="AC44" s="305"/>
    </row>
    <row r="45" spans="2:29" ht="28.5">
      <c r="B45" s="292"/>
      <c r="C45" s="292"/>
      <c r="D45" s="297"/>
      <c r="E45" s="295"/>
      <c r="F45" s="292"/>
      <c r="G45" s="292"/>
      <c r="H45" s="292"/>
      <c r="I45" s="292"/>
      <c r="J45" s="205"/>
      <c r="K45" s="292"/>
      <c r="L45" s="295"/>
      <c r="M45" s="297"/>
      <c r="N45" s="297"/>
      <c r="O45" s="297"/>
      <c r="P45" s="292"/>
      <c r="Q45" s="292"/>
      <c r="R45" s="292"/>
      <c r="S45" s="314"/>
      <c r="T45" s="177" t="s">
        <v>243</v>
      </c>
      <c r="U45" s="177" t="s">
        <v>732</v>
      </c>
      <c r="V45" s="182">
        <v>9867489</v>
      </c>
      <c r="W45" s="12">
        <v>2016050000171</v>
      </c>
      <c r="X45" s="305"/>
      <c r="Y45" s="305"/>
      <c r="Z45" s="305"/>
      <c r="AA45" s="305"/>
      <c r="AB45" s="305"/>
      <c r="AC45" s="305"/>
    </row>
  </sheetData>
  <autoFilter ref="B1:AD45"/>
  <mergeCells count="189">
    <mergeCell ref="B35:B36"/>
    <mergeCell ref="F35:F36"/>
    <mergeCell ref="G35:G36"/>
    <mergeCell ref="H35:H36"/>
    <mergeCell ref="I35:I36"/>
    <mergeCell ref="Y33:Y34"/>
    <mergeCell ref="Z33:Z34"/>
    <mergeCell ref="AA33:AA34"/>
    <mergeCell ref="AB33:AB34"/>
    <mergeCell ref="Y35:Y36"/>
    <mergeCell ref="Z35:Z36"/>
    <mergeCell ref="AA35:AA36"/>
    <mergeCell ref="AB35:AB36"/>
    <mergeCell ref="R33:R34"/>
    <mergeCell ref="S33:S34"/>
    <mergeCell ref="X33:X34"/>
    <mergeCell ref="B33:B34"/>
    <mergeCell ref="C33:C34"/>
    <mergeCell ref="D33:D34"/>
    <mergeCell ref="E33:E34"/>
    <mergeCell ref="F33:F34"/>
    <mergeCell ref="G33:G34"/>
    <mergeCell ref="L33:L34"/>
    <mergeCell ref="M33:M34"/>
    <mergeCell ref="AC33:AC34"/>
    <mergeCell ref="AC35:AC36"/>
    <mergeCell ref="X17:X20"/>
    <mergeCell ref="AA17:AA20"/>
    <mergeCell ref="Z17:Z20"/>
    <mergeCell ref="AB17:AB20"/>
    <mergeCell ref="X21:X25"/>
    <mergeCell ref="Y21:Y25"/>
    <mergeCell ref="Z21:Z25"/>
    <mergeCell ref="AA21:AA25"/>
    <mergeCell ref="AB21:AB25"/>
    <mergeCell ref="Y17:Y20"/>
    <mergeCell ref="O17:O20"/>
    <mergeCell ref="P17:P20"/>
    <mergeCell ref="Q17:Q20"/>
    <mergeCell ref="Q21:Q25"/>
    <mergeCell ref="O21:O25"/>
    <mergeCell ref="R21:R25"/>
    <mergeCell ref="P35:P36"/>
    <mergeCell ref="Q35:Q36"/>
    <mergeCell ref="X35:X36"/>
    <mergeCell ref="O35:O36"/>
    <mergeCell ref="Q33:Q34"/>
    <mergeCell ref="U22:U23"/>
    <mergeCell ref="V22:V23"/>
    <mergeCell ref="T22:T23"/>
    <mergeCell ref="M21:M25"/>
    <mergeCell ref="N21:N25"/>
    <mergeCell ref="S21:S25"/>
    <mergeCell ref="L21:L25"/>
    <mergeCell ref="P21:P25"/>
    <mergeCell ref="AC21:AC25"/>
    <mergeCell ref="B21:B25"/>
    <mergeCell ref="K21:K25"/>
    <mergeCell ref="F21:F25"/>
    <mergeCell ref="G21:G25"/>
    <mergeCell ref="H21:H25"/>
    <mergeCell ref="I21:I25"/>
    <mergeCell ref="J21:J25"/>
    <mergeCell ref="C21:C25"/>
    <mergeCell ref="D21:D25"/>
    <mergeCell ref="K17:K20"/>
    <mergeCell ref="L17:L20"/>
    <mergeCell ref="M17:M20"/>
    <mergeCell ref="B17:B20"/>
    <mergeCell ref="F17:F20"/>
    <mergeCell ref="G17:G20"/>
    <mergeCell ref="H17:H20"/>
    <mergeCell ref="I17:I20"/>
    <mergeCell ref="J17:J20"/>
    <mergeCell ref="W9:W10"/>
    <mergeCell ref="U11:U12"/>
    <mergeCell ref="W11:W12"/>
    <mergeCell ref="D9:D15"/>
    <mergeCell ref="C9:C15"/>
    <mergeCell ref="B9:B15"/>
    <mergeCell ref="F9:F15"/>
    <mergeCell ref="H9:H15"/>
    <mergeCell ref="G9:G15"/>
    <mergeCell ref="E9:E10"/>
    <mergeCell ref="J9:J10"/>
    <mergeCell ref="N17:N20"/>
    <mergeCell ref="AC9:AC15"/>
    <mergeCell ref="I9:I15"/>
    <mergeCell ref="K9:K15"/>
    <mergeCell ref="L9:L15"/>
    <mergeCell ref="R9:R15"/>
    <mergeCell ref="P9:P15"/>
    <mergeCell ref="Q9:Q15"/>
    <mergeCell ref="H30:H31"/>
    <mergeCell ref="I30:I31"/>
    <mergeCell ref="K30:K31"/>
    <mergeCell ref="T9:T10"/>
    <mergeCell ref="T11:T12"/>
    <mergeCell ref="U9:U10"/>
    <mergeCell ref="M9:M15"/>
    <mergeCell ref="N9:N15"/>
    <mergeCell ref="O9:O15"/>
    <mergeCell ref="S9:S15"/>
    <mergeCell ref="Z9:Z15"/>
    <mergeCell ref="AA9:AA15"/>
    <mergeCell ref="AB9:AB15"/>
    <mergeCell ref="X9:X15"/>
    <mergeCell ref="Y9:Y15"/>
    <mergeCell ref="AC17:AC20"/>
    <mergeCell ref="B30:B31"/>
    <mergeCell ref="C30:C31"/>
    <mergeCell ref="D30:D31"/>
    <mergeCell ref="E30:E31"/>
    <mergeCell ref="F30:F31"/>
    <mergeCell ref="G30:G31"/>
    <mergeCell ref="R30:R31"/>
    <mergeCell ref="S30:S31"/>
    <mergeCell ref="AC30:AC31"/>
    <mergeCell ref="X30:X31"/>
    <mergeCell ref="Y30:Y31"/>
    <mergeCell ref="Z30:Z31"/>
    <mergeCell ref="AA30:AA31"/>
    <mergeCell ref="AB30:AB31"/>
    <mergeCell ref="L30:L31"/>
    <mergeCell ref="M30:M31"/>
    <mergeCell ref="N30:N31"/>
    <mergeCell ref="O30:O31"/>
    <mergeCell ref="P30:P31"/>
    <mergeCell ref="Q30:Q31"/>
    <mergeCell ref="N33:N34"/>
    <mergeCell ref="O33:O34"/>
    <mergeCell ref="P33:P34"/>
    <mergeCell ref="H33:H34"/>
    <mergeCell ref="I33:I34"/>
    <mergeCell ref="K33:K34"/>
    <mergeCell ref="K35:K36"/>
    <mergeCell ref="L35:L36"/>
    <mergeCell ref="M35:M36"/>
    <mergeCell ref="N35:N36"/>
    <mergeCell ref="J33:J34"/>
    <mergeCell ref="J35:J36"/>
    <mergeCell ref="L39:L45"/>
    <mergeCell ref="M39:M45"/>
    <mergeCell ref="N39:N45"/>
    <mergeCell ref="G39:G45"/>
    <mergeCell ref="J39:J44"/>
    <mergeCell ref="AA37:AA38"/>
    <mergeCell ref="B37:B38"/>
    <mergeCell ref="F37:F38"/>
    <mergeCell ref="G37:G38"/>
    <mergeCell ref="H37:H38"/>
    <mergeCell ref="I37:I38"/>
    <mergeCell ref="K37:K38"/>
    <mergeCell ref="L37:L38"/>
    <mergeCell ref="M37:M38"/>
    <mergeCell ref="J37:J38"/>
    <mergeCell ref="C44:C45"/>
    <mergeCell ref="D39:D43"/>
    <mergeCell ref="D44:D45"/>
    <mergeCell ref="E39:E43"/>
    <mergeCell ref="E44:E45"/>
    <mergeCell ref="F39:F45"/>
    <mergeCell ref="I39:I45"/>
    <mergeCell ref="C39:C43"/>
    <mergeCell ref="K39:K45"/>
    <mergeCell ref="AC39:AC45"/>
    <mergeCell ref="AB37:AB38"/>
    <mergeCell ref="B39:B45"/>
    <mergeCell ref="N37:N38"/>
    <mergeCell ref="O37:O38"/>
    <mergeCell ref="P37:P38"/>
    <mergeCell ref="Q37:Q38"/>
    <mergeCell ref="X37:X38"/>
    <mergeCell ref="Y37:Y38"/>
    <mergeCell ref="Z37:Z38"/>
    <mergeCell ref="O39:O45"/>
    <mergeCell ref="P39:P45"/>
    <mergeCell ref="AC37:AC38"/>
    <mergeCell ref="R39:R43"/>
    <mergeCell ref="S39:S43"/>
    <mergeCell ref="X39:X45"/>
    <mergeCell ref="Y39:Y45"/>
    <mergeCell ref="Z39:Z45"/>
    <mergeCell ref="AA39:AA45"/>
    <mergeCell ref="AB39:AB45"/>
    <mergeCell ref="Q39:Q45"/>
    <mergeCell ref="R44:R45"/>
    <mergeCell ref="S44:S45"/>
    <mergeCell ref="H39:H45"/>
  </mergeCells>
  <hyperlinks>
    <hyperlink ref="AC9" r:id="rId1"/>
    <hyperlink ref="AC16" r:id="rId2"/>
    <hyperlink ref="AC26" r:id="rId3"/>
    <hyperlink ref="AC17" r:id="rId4"/>
    <hyperlink ref="AC27" r:id="rId5"/>
    <hyperlink ref="AC28" r:id="rId6"/>
    <hyperlink ref="AC29" r:id="rId7"/>
    <hyperlink ref="AC30" r:id="rId8"/>
    <hyperlink ref="AC32" r:id="rId9"/>
    <hyperlink ref="AC33" r:id="rId10"/>
    <hyperlink ref="AC35" r:id="rId11"/>
    <hyperlink ref="AC21" r:id="rId12"/>
    <hyperlink ref="AC37" r:id="rId13"/>
    <hyperlink ref="AC39" r:id="rId14"/>
  </hyperlinks>
  <pageMargins left="0.7" right="0.7" top="0.75" bottom="0.75" header="0.3" footer="0.3"/>
  <pageSetup orientation="portrait" horizontalDpi="4294967295" verticalDpi="4294967295" r:id="rId15"/>
  <legacyDrawing r:id="rId1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
  <sheetViews>
    <sheetView workbookViewId="0">
      <selection activeCell="E4" sqref="E4"/>
    </sheetView>
  </sheetViews>
  <sheetFormatPr baseColWidth="10" defaultRowHeight="15"/>
  <cols>
    <col min="3" max="3" width="31.140625" customWidth="1"/>
    <col min="4" max="4" width="34.28515625" customWidth="1"/>
    <col min="5" max="5" width="18.85546875" customWidth="1"/>
    <col min="6" max="6" width="15.85546875" customWidth="1"/>
    <col min="10" max="10" width="11.42578125" style="4" customWidth="1"/>
    <col min="12" max="12" width="18.85546875" customWidth="1"/>
  </cols>
  <sheetData>
    <row r="1" spans="1:12" ht="33.75">
      <c r="A1" s="1" t="s">
        <v>29</v>
      </c>
      <c r="B1" s="1" t="s">
        <v>5</v>
      </c>
      <c r="C1" s="1" t="s">
        <v>6</v>
      </c>
      <c r="D1" s="1" t="s">
        <v>17</v>
      </c>
      <c r="E1" s="2" t="s">
        <v>21</v>
      </c>
      <c r="F1" s="1" t="s">
        <v>53</v>
      </c>
      <c r="G1" s="1" t="s">
        <v>54</v>
      </c>
      <c r="H1" s="1" t="s">
        <v>55</v>
      </c>
      <c r="I1" s="1" t="s">
        <v>72</v>
      </c>
      <c r="J1" s="1" t="s">
        <v>63</v>
      </c>
      <c r="K1" s="10" t="s">
        <v>74</v>
      </c>
      <c r="L1" s="2" t="s">
        <v>76</v>
      </c>
    </row>
    <row r="2" spans="1:12" ht="25.5">
      <c r="A2" s="5">
        <v>1</v>
      </c>
      <c r="B2" s="7" t="s">
        <v>62</v>
      </c>
      <c r="C2" s="7" t="s">
        <v>67</v>
      </c>
      <c r="D2" s="7" t="s">
        <v>65</v>
      </c>
      <c r="E2" s="7" t="s">
        <v>92</v>
      </c>
      <c r="F2" s="7">
        <v>0</v>
      </c>
      <c r="G2" s="7">
        <v>0</v>
      </c>
      <c r="H2" s="7">
        <v>0</v>
      </c>
      <c r="I2" s="8">
        <v>42899</v>
      </c>
      <c r="J2" s="3">
        <v>2019</v>
      </c>
      <c r="K2" s="9" t="s">
        <v>64</v>
      </c>
      <c r="L2" s="9" t="s">
        <v>43</v>
      </c>
    </row>
    <row r="3" spans="1:12" ht="25.5">
      <c r="A3" s="5">
        <v>2</v>
      </c>
      <c r="B3" s="7" t="s">
        <v>62</v>
      </c>
      <c r="C3" s="7" t="s">
        <v>68</v>
      </c>
      <c r="D3" s="7" t="s">
        <v>66</v>
      </c>
      <c r="E3" s="7" t="s">
        <v>69</v>
      </c>
      <c r="F3" s="7">
        <v>0</v>
      </c>
      <c r="G3" s="7">
        <v>0</v>
      </c>
      <c r="H3" s="7">
        <v>0</v>
      </c>
      <c r="I3" s="8">
        <v>42934</v>
      </c>
      <c r="J3" s="3">
        <v>2019</v>
      </c>
      <c r="K3" s="9">
        <v>1</v>
      </c>
      <c r="L3" s="9" t="s">
        <v>77</v>
      </c>
    </row>
    <row r="4" spans="1:12" ht="25.5">
      <c r="A4" s="5">
        <v>3</v>
      </c>
      <c r="B4" s="7" t="s">
        <v>62</v>
      </c>
      <c r="C4" s="7" t="s">
        <v>71</v>
      </c>
      <c r="D4" s="7" t="s">
        <v>59</v>
      </c>
      <c r="E4" s="7" t="s">
        <v>95</v>
      </c>
      <c r="F4" s="7">
        <v>0</v>
      </c>
      <c r="G4" s="7">
        <v>0</v>
      </c>
      <c r="H4" s="7">
        <v>0</v>
      </c>
      <c r="I4" s="8"/>
      <c r="J4" s="3">
        <v>2019</v>
      </c>
      <c r="K4" s="9" t="s">
        <v>33</v>
      </c>
      <c r="L4" s="9" t="s">
        <v>78</v>
      </c>
    </row>
    <row r="5" spans="1:12" ht="25.5">
      <c r="A5" s="5">
        <v>4</v>
      </c>
      <c r="B5" s="7" t="s">
        <v>62</v>
      </c>
      <c r="C5" s="7" t="s">
        <v>70</v>
      </c>
      <c r="D5" s="7" t="s">
        <v>56</v>
      </c>
      <c r="E5" s="7" t="s">
        <v>94</v>
      </c>
      <c r="F5" s="7">
        <v>0</v>
      </c>
      <c r="G5" s="7">
        <v>0</v>
      </c>
      <c r="H5" s="7">
        <v>0</v>
      </c>
      <c r="I5" s="8">
        <v>42998</v>
      </c>
      <c r="J5" s="3">
        <v>2018</v>
      </c>
      <c r="K5" s="9" t="s">
        <v>75</v>
      </c>
      <c r="L5" s="9" t="s">
        <v>79</v>
      </c>
    </row>
    <row r="6" spans="1:12" ht="25.5">
      <c r="A6" s="5">
        <v>5</v>
      </c>
      <c r="B6" s="9" t="s">
        <v>62</v>
      </c>
      <c r="C6" s="9" t="s">
        <v>61</v>
      </c>
      <c r="D6" s="9" t="s">
        <v>58</v>
      </c>
      <c r="E6" s="9" t="s">
        <v>93</v>
      </c>
      <c r="F6" s="9">
        <v>0</v>
      </c>
      <c r="G6" s="9">
        <v>0</v>
      </c>
      <c r="H6" s="9">
        <v>0</v>
      </c>
      <c r="I6" s="8">
        <v>43048</v>
      </c>
      <c r="J6" s="90">
        <v>2018</v>
      </c>
      <c r="K6" s="9" t="s">
        <v>64</v>
      </c>
      <c r="L6" s="9" t="s">
        <v>43</v>
      </c>
    </row>
    <row r="7" spans="1:12">
      <c r="A7" s="9">
        <v>6</v>
      </c>
      <c r="B7" s="9" t="s">
        <v>62</v>
      </c>
      <c r="C7" s="9" t="s">
        <v>60</v>
      </c>
      <c r="D7" s="9" t="s">
        <v>57</v>
      </c>
      <c r="E7" s="9" t="s">
        <v>93</v>
      </c>
      <c r="F7" s="9">
        <v>0</v>
      </c>
      <c r="G7" s="9">
        <v>0</v>
      </c>
      <c r="H7" s="9">
        <v>0</v>
      </c>
      <c r="I7" s="8"/>
      <c r="J7" s="90">
        <v>2018</v>
      </c>
      <c r="K7" s="9"/>
      <c r="L7" s="9"/>
    </row>
    <row r="8" spans="1:12">
      <c r="A8" s="9">
        <v>7</v>
      </c>
      <c r="B8" s="9" t="s">
        <v>62</v>
      </c>
      <c r="C8" s="9" t="s">
        <v>710</v>
      </c>
      <c r="D8" s="9" t="s">
        <v>708</v>
      </c>
      <c r="E8" s="9" t="s">
        <v>709</v>
      </c>
      <c r="F8" s="9">
        <v>0</v>
      </c>
      <c r="G8" s="9">
        <v>0</v>
      </c>
      <c r="H8" s="9">
        <v>0</v>
      </c>
      <c r="I8" s="173"/>
      <c r="J8" s="141">
        <v>2019</v>
      </c>
      <c r="K8" s="9" t="s">
        <v>64</v>
      </c>
      <c r="L8" s="173"/>
    </row>
    <row r="9" spans="1:12">
      <c r="K9" s="214"/>
    </row>
  </sheetData>
  <autoFilter ref="A1:J7"/>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2016</vt:lpstr>
      <vt:lpstr>2017</vt:lpstr>
      <vt:lpstr>2018</vt:lpstr>
      <vt:lpstr>2019</vt:lpstr>
      <vt:lpstr>SIN CUANTIAS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PATRICIA HIGUITA CAMPO</dc:creator>
  <cp:lastModifiedBy>GLADYS JARAMILLO CARMONA</cp:lastModifiedBy>
  <cp:lastPrinted>2017-12-04T20:40:38Z</cp:lastPrinted>
  <dcterms:created xsi:type="dcterms:W3CDTF">2016-04-01T20:30:04Z</dcterms:created>
  <dcterms:modified xsi:type="dcterms:W3CDTF">2020-01-02T19:47:06Z</dcterms:modified>
</cp:coreProperties>
</file>